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worksheets/sheet12.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worksheets/sheet11.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7.xml" ContentType="application/vnd.openxmlformats-officedocument.spreadsheetml.worksheet+xml"/>
  <Override PartName="/docProps/app.xml" ContentType="application/vnd.openxmlformats-officedocument.extended-properties+xml"/>
  <Override PartName="/xl/comments1.xml" ContentType="application/vnd.openxmlformats-officedocument.spreadsheetml.comments+xml"/>
  <Override PartName="/docProps/core.xml" ContentType="application/vnd.openxmlformats-package.core-properties+xml"/>
  <Override PartName="/xl/calcChain.xml" ContentType="application/vnd.openxmlformats-officedocument.spreadsheetml.calcChain+xml"/>
  <Override PartName="/xl/comments2.xml" ContentType="application/vnd.openxmlformats-officedocument.spreadsheetml.comment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431"/>
  <workbookPr codeName="ThisWorkbook" defaultThemeVersion="124226"/>
  <mc:AlternateContent xmlns:mc="http://schemas.openxmlformats.org/markup-compatibility/2006">
    <mc:Choice Requires="x15">
      <x15ac:absPath xmlns:x15ac="http://schemas.microsoft.com/office/spreadsheetml/2010/11/ac" url="Y:\1CT022.022_2018 FEIS Post-Submission Support\Cost Estimates\"/>
    </mc:Choice>
  </mc:AlternateContent>
  <bookViews>
    <workbookView xWindow="0" yWindow="0" windowWidth="19200" windowHeight="10920" tabRatio="831"/>
    <workbookView xWindow="0" yWindow="0" windowWidth="28800" windowHeight="14100"/>
  </bookViews>
  <sheets>
    <sheet name="Summary" sheetId="27" r:id="rId1"/>
    <sheet name="UG Mine" sheetId="15" r:id="rId2"/>
    <sheet name="Tailings" sheetId="16" r:id="rId3"/>
    <sheet name="Rock Pile" sheetId="17" r:id="rId4"/>
    <sheet name="Chemicals" sheetId="19" r:id="rId5"/>
    <sheet name="Bldgs &amp; Equip" sheetId="18" r:id="rId6"/>
    <sheet name="PostClosure" sheetId="3" r:id="rId7"/>
    <sheet name="ICM" sheetId="30" r:id="rId8"/>
    <sheet name="Mobilization" sheetId="21" r:id="rId9"/>
    <sheet name="Open Pit" sheetId="9" r:id="rId10"/>
    <sheet name="Water Management" sheetId="20" r:id="rId11"/>
    <sheet name="Water Treatment" sheetId="29" r:id="rId12"/>
    <sheet name="Unit_Costs" sheetId="4" r:id="rId13"/>
  </sheets>
  <definedNames>
    <definedName name="_xlnm._FilterDatabase" localSheetId="5" hidden="1">'Bldgs &amp; Equip'!$B$4:$M$216</definedName>
    <definedName name="_xlnm._FilterDatabase" localSheetId="12" hidden="1">Unit_Costs!$E$2:$E$172</definedName>
    <definedName name="AnnualTreat1Cost">'Water Treatment'!$H$37</definedName>
    <definedName name="Bldg1CostCode">'Bldgs &amp; Equip'!$F$6:$F$213</definedName>
    <definedName name="Bldg1LandTotal">'Bldgs &amp; Equip'!$J$214</definedName>
    <definedName name="Bldg1Name">'Bldgs &amp; Equip'!$D$1</definedName>
    <definedName name="Bldg1Notes">'Bldgs &amp; Equip'!$C$6:$C$213</definedName>
    <definedName name="Bldg1PercentLand">'Bldgs &amp; Equip'!$I$6:$I$213</definedName>
    <definedName name="Bldg1Qty">'Bldgs &amp; Equip'!$E$6:$E$213</definedName>
    <definedName name="Bldg1Total">'Bldgs &amp; Equip'!$H$214</definedName>
    <definedName name="Bldg1WaterTotal">'Bldgs &amp; Equip'!$K$214</definedName>
    <definedName name="BldgCount">'Bldgs &amp; Equip'!$A$1</definedName>
    <definedName name="BldgSum" localSheetId="0">Summary!$B$8</definedName>
    <definedName name="Chem1CostCode">Chemicals!$F$26:$F$64</definedName>
    <definedName name="Chem1LandTotal">Chemicals!$J$65</definedName>
    <definedName name="Chem1Name">Chemicals!$D$1</definedName>
    <definedName name="Chem1Notes">Chemicals!$C$7:$C$64</definedName>
    <definedName name="Chem1PercentLand">Chemicals!$I$26:$I$64</definedName>
    <definedName name="Chem1Qty">Chemicals!$E$7:$E$64</definedName>
    <definedName name="Chem1Total">Chemicals!$H$65</definedName>
    <definedName name="Chem1WaterTotal">Chemicals!$K$65</definedName>
    <definedName name="ChemCount">Chemicals!$A$1</definedName>
    <definedName name="ChemSum" localSheetId="0">Summary!$B$9</definedName>
    <definedName name="CostCode">Unit_Costs!$D$5:$D$172</definedName>
    <definedName name="DiscountRate">PostClosure!$F$38</definedName>
    <definedName name="High">"H"</definedName>
    <definedName name="ICM1CostCode">ICM!$F$5:$F$23</definedName>
    <definedName name="ICM1Name">ICM!$D$1</definedName>
    <definedName name="ICMCount">ICM!$A$1</definedName>
    <definedName name="ICMNotes">ICM!$C$5:$C$23</definedName>
    <definedName name="ICMQty">ICM!$E$5:$E$23</definedName>
    <definedName name="ICMSum">Summary!$B$11</definedName>
    <definedName name="ICMTotal">ICM!$H$25</definedName>
    <definedName name="Low">"L"</definedName>
    <definedName name="Mob1CostCode">Mobilization!$F$6:$F$64</definedName>
    <definedName name="Mob1Name">Mobilization!$D$1</definedName>
    <definedName name="Mob1Notes">Mobilization!$C$6:$C$64</definedName>
    <definedName name="Mob1Qty">Mobilization!$E$6:$E$64</definedName>
    <definedName name="MobCount">Mobilization!$A$1</definedName>
    <definedName name="MobSum" localSheetId="0">Summary!$B$17</definedName>
    <definedName name="MobTotal">Mobilization!$H$64</definedName>
    <definedName name="PC1CostCode">PostClosure!$F$6:$F$34</definedName>
    <definedName name="PC1Name">PostClosure!$D$1</definedName>
    <definedName name="PC1Notes">PostClosure!$C$6:$C$34</definedName>
    <definedName name="PC1Qty">PostClosure!$E$6:$E$34</definedName>
    <definedName name="PC1Total">PostClosure!$H$40</definedName>
    <definedName name="PCAnnualTotal">PostClosure!$H$36</definedName>
    <definedName name="PCCount">PostClosure!$A$1</definedName>
    <definedName name="PCSum" localSheetId="0">Summary!$B$18</definedName>
    <definedName name="PCYears">PostClosure!$F$39</definedName>
    <definedName name="Pit1CostCode" localSheetId="9">'Open Pit'!$F$5:$F$62</definedName>
    <definedName name="Pit1LandCost">'Open Pit'!$J$5:$J$62</definedName>
    <definedName name="Pit1LandTotal">'Open Pit'!$J$63</definedName>
    <definedName name="Pit1Name">'Open Pit'!$D$1</definedName>
    <definedName name="Pit1Notes">'Open Pit'!$C$5:$C$62</definedName>
    <definedName name="Pit1PercentLand">'Open Pit'!$I$5:$I$62</definedName>
    <definedName name="Pit1Qty" localSheetId="9">'Open Pit'!$E$5:$E$62</definedName>
    <definedName name="Pit1Total">'Open Pit'!$H$63</definedName>
    <definedName name="Pit1WaterCost">'Open Pit'!$K$5:$K$62</definedName>
    <definedName name="Pit1WaterTotal">'Open Pit'!$K$63</definedName>
    <definedName name="PitCount">'Open Pit'!$A$1</definedName>
    <definedName name="PitSum" localSheetId="0">Summary!$B$4</definedName>
    <definedName name="_xlnm.Print_Area" localSheetId="5">'Bldgs &amp; Equip'!$A$1:$W$216</definedName>
    <definedName name="_xlnm.Print_Area" localSheetId="4">Chemicals!$B$1:$W$66</definedName>
    <definedName name="_xlnm.Print_Area" localSheetId="0">Summary!$A$1:$M$27</definedName>
    <definedName name="_xlnm.Print_Area" localSheetId="1">'UG Mine'!$B$1:$W$46</definedName>
    <definedName name="_xlnm.Print_Area" localSheetId="12">Unit_Costs!$A$1:$J$172</definedName>
    <definedName name="_xlnm.Print_Titles" localSheetId="5">'Bldgs &amp; Equip'!$1:$4</definedName>
    <definedName name="_xlnm.Print_Titles" localSheetId="4">Chemicals!$1:$4</definedName>
    <definedName name="_xlnm.Print_Titles" localSheetId="7">ICM!$1:$4</definedName>
    <definedName name="_xlnm.Print_Titles" localSheetId="8">Mobilization!$1:$4</definedName>
    <definedName name="_xlnm.Print_Titles" localSheetId="9">'Open Pit'!$1:$3</definedName>
    <definedName name="_xlnm.Print_Titles" localSheetId="6">PostClosure!$1:$4</definedName>
    <definedName name="_xlnm.Print_Titles" localSheetId="3">'Rock Pile'!$1:$4</definedName>
    <definedName name="_xlnm.Print_Titles" localSheetId="0">Summary!$1:$3</definedName>
    <definedName name="_xlnm.Print_Titles" localSheetId="2">Tailings!$1:$4</definedName>
    <definedName name="_xlnm.Print_Titles" localSheetId="1">'UG Mine'!$1:$3</definedName>
    <definedName name="_xlnm.Print_Titles" localSheetId="12">Unit_Costs!$1:$4</definedName>
    <definedName name="_xlnm.Print_Titles" localSheetId="10">'Water Management'!$1:$4</definedName>
    <definedName name="_xlnm.Print_Titles" localSheetId="11">'Water Treatment'!$1:$3</definedName>
    <definedName name="ProjectName">#REF!</definedName>
    <definedName name="RP1CostCode">'Rock Pile'!$F$6:$F$63</definedName>
    <definedName name="RP1LandTotal">'Rock Pile'!$J$64</definedName>
    <definedName name="RP1Name">'Rock Pile'!$D$1</definedName>
    <definedName name="RP1Notes">'Rock Pile'!$C$6:$C$63</definedName>
    <definedName name="RP1PercentLand">'Rock Pile'!$I$6:$I$63</definedName>
    <definedName name="RP1Qty">'Rock Pile'!$E$6:$E$63</definedName>
    <definedName name="RP1Total">'Rock Pile'!$H$64</definedName>
    <definedName name="RP1WaterTotal">'Rock Pile'!$K$64</definedName>
    <definedName name="RPCount">'Rock Pile'!$A$1</definedName>
    <definedName name="RPSum" localSheetId="0">Summary!$B$7</definedName>
    <definedName name="Spec">"SPEC"</definedName>
    <definedName name="Tailings1CostCode">Tailings!$F$6:$F$78</definedName>
    <definedName name="Tailings1LandTotal">Tailings!$J$79</definedName>
    <definedName name="Tailings1Name">Tailings!$D$1</definedName>
    <definedName name="Tailings1Notes">Tailings!$C$6:$C$78</definedName>
    <definedName name="Tailings1PercentLand">Tailings!$I$6:$I$78</definedName>
    <definedName name="Tailings1Qty">Tailings!$E$6:$E$78</definedName>
    <definedName name="Tailings1Total">Tailings!$H$79</definedName>
    <definedName name="Tailings1WaterTotal">Tailings!$K$79</definedName>
    <definedName name="TailingsCount">Tailings!$A$1</definedName>
    <definedName name="TailingsSum" localSheetId="0">Summary!$B$6</definedName>
    <definedName name="UG1CostCode">'UG Mine'!$F$5:$F$44</definedName>
    <definedName name="UG1LandTotal">'UG Mine'!$J$45</definedName>
    <definedName name="UG1Name">'UG Mine'!$D$1</definedName>
    <definedName name="UG1Notes">'UG Mine'!$C$5:$C$44</definedName>
    <definedName name="UG1PercentLand">'UG Mine'!$I$5:$I$44</definedName>
    <definedName name="UG1Qty">'UG Mine'!$E$5:$E$44</definedName>
    <definedName name="UG1Total">'UG Mine'!$H$45</definedName>
    <definedName name="UG1WaterTotal">'UG Mine'!$K$45</definedName>
    <definedName name="UGCount">'UG Mine'!$A$1</definedName>
    <definedName name="UGSum" localSheetId="0">Summary!$B$5</definedName>
    <definedName name="UNIT_COST">Unit_Costs!$D$5:$H$172</definedName>
    <definedName name="Unit_Cost_Table">Unit_Costs!$A$2:$H$172</definedName>
    <definedName name="UnitCostBody">Unit_Costs!$A$5:$H$172</definedName>
    <definedName name="UnitCostHigh">Unit_Costs!$G$5:$G$172</definedName>
    <definedName name="UnitCostLow">Unit_Costs!$F$5:$F$172</definedName>
    <definedName name="UnitCostSpecified">Unit_Costs!$H$5:$H$172</definedName>
    <definedName name="Water1CostCode">'Water Management'!$F$5:$F$71</definedName>
    <definedName name="Water1Name">'Water Management'!$D$1</definedName>
    <definedName name="Water1Notes">'Water Management'!$C$5:$C$71</definedName>
    <definedName name="Water1Qty">'Water Management'!$E$5:$E$71</definedName>
    <definedName name="Water1Total">'Water Management'!$H$72</definedName>
    <definedName name="WaterCount">'Water Management'!$A$1</definedName>
    <definedName name="WaterSum" localSheetId="0">Summary!$B$10</definedName>
    <definedName name="WaterTreat1Name">'Water Treatment'!$D$1</definedName>
    <definedName name="WaterTreatCost">'Water Treatment'!$H$39</definedName>
    <definedName name="WaterTreatCostCode">'Water Treatment'!$F$4:$F$36</definedName>
    <definedName name="WaterTreatCount">'Water Treatment'!$A$1</definedName>
    <definedName name="WaterTreatNotes">'Water Treatment'!$C$4:$C$36</definedName>
    <definedName name="WaterTreatQty">'Water Treatment'!$E$4:$E$38</definedName>
  </definedNames>
  <calcPr calcId="171027" iterate="1"/>
</workbook>
</file>

<file path=xl/calcChain.xml><?xml version="1.0" encoding="utf-8"?>
<calcChain xmlns="http://schemas.openxmlformats.org/spreadsheetml/2006/main">
  <c r="W8" i="17" l="1"/>
  <c r="W64" i="17"/>
  <c r="W7" i="17"/>
  <c r="W6" i="17"/>
  <c r="W28" i="16"/>
  <c r="W27" i="16"/>
  <c r="W26" i="16"/>
  <c r="W24" i="16"/>
  <c r="W20" i="16"/>
  <c r="U45" i="15" l="1"/>
  <c r="H5" i="27" s="1"/>
  <c r="A41" i="27" l="1"/>
  <c r="W190" i="18"/>
  <c r="W199" i="18"/>
  <c r="S190" i="18"/>
  <c r="K12" i="27"/>
  <c r="K5" i="27"/>
  <c r="K4" i="27"/>
  <c r="H12" i="27"/>
  <c r="T19" i="19"/>
  <c r="T65" i="18"/>
  <c r="T114" i="18" l="1"/>
  <c r="J20" i="27" l="1"/>
  <c r="U47" i="20" l="1"/>
  <c r="R14" i="20"/>
  <c r="S14" i="20" s="1"/>
  <c r="R10" i="20"/>
  <c r="S10" i="20" s="1"/>
  <c r="R7" i="20"/>
  <c r="R72" i="20" s="1"/>
  <c r="R6" i="20"/>
  <c r="U6" i="20" s="1"/>
  <c r="R46" i="20"/>
  <c r="U46" i="20" s="1"/>
  <c r="R45" i="20"/>
  <c r="U45" i="20" s="1"/>
  <c r="R34" i="20"/>
  <c r="U34" i="20" s="1"/>
  <c r="S6" i="20"/>
  <c r="T21" i="30"/>
  <c r="T22" i="30"/>
  <c r="T20" i="30"/>
  <c r="T25" i="30" s="1"/>
  <c r="J11" i="27" s="1"/>
  <c r="T17" i="30"/>
  <c r="T16" i="30"/>
  <c r="T18" i="30"/>
  <c r="S34" i="20" l="1"/>
  <c r="U10" i="20"/>
  <c r="U7" i="20"/>
  <c r="U14" i="20"/>
  <c r="S7" i="20"/>
  <c r="T134" i="18"/>
  <c r="W134" i="18" s="1"/>
  <c r="T132" i="18"/>
  <c r="T205" i="18"/>
  <c r="T199" i="18"/>
  <c r="U72" i="20" l="1"/>
  <c r="J10" i="27" s="1"/>
  <c r="U134" i="18"/>
  <c r="T163" i="18"/>
  <c r="T153" i="18"/>
  <c r="T148" i="18"/>
  <c r="T147" i="18"/>
  <c r="T142" i="18"/>
  <c r="T139" i="18"/>
  <c r="T131" i="18"/>
  <c r="T123" i="18"/>
  <c r="T122" i="18"/>
  <c r="T113" i="18"/>
  <c r="T112" i="18"/>
  <c r="T111" i="18"/>
  <c r="T107" i="18"/>
  <c r="T105" i="18"/>
  <c r="T102" i="18"/>
  <c r="T99" i="18"/>
  <c r="T95" i="18"/>
  <c r="T94" i="18"/>
  <c r="T93" i="18"/>
  <c r="T91" i="18"/>
  <c r="T72" i="18"/>
  <c r="T64" i="18"/>
  <c r="T63" i="18"/>
  <c r="T59" i="18"/>
  <c r="T54" i="18"/>
  <c r="T53" i="18"/>
  <c r="T52" i="18"/>
  <c r="T51" i="18"/>
  <c r="T46" i="18"/>
  <c r="T45" i="18"/>
  <c r="T43" i="18"/>
  <c r="T27" i="18"/>
  <c r="T24" i="18"/>
  <c r="T23" i="18"/>
  <c r="T22" i="18"/>
  <c r="T21" i="18"/>
  <c r="T19" i="18"/>
  <c r="T13" i="18"/>
  <c r="T9" i="18"/>
  <c r="T8" i="18"/>
  <c r="S52" i="19" l="1"/>
  <c r="H94" i="18" l="1"/>
  <c r="T26" i="15"/>
  <c r="W26" i="15" s="1"/>
  <c r="T22" i="15"/>
  <c r="W22" i="15" s="1"/>
  <c r="U22" i="15"/>
  <c r="T16" i="15"/>
  <c r="U16" i="15" s="1"/>
  <c r="T12" i="15"/>
  <c r="U12" i="15" s="1"/>
  <c r="T10" i="15"/>
  <c r="U10" i="15" s="1"/>
  <c r="T6" i="15"/>
  <c r="U6" i="15" s="1"/>
  <c r="E35" i="27"/>
  <c r="E32" i="27"/>
  <c r="F31" i="27"/>
  <c r="U99" i="18"/>
  <c r="W10" i="15" l="1"/>
  <c r="W6" i="15"/>
  <c r="W12" i="15"/>
  <c r="W16" i="15"/>
  <c r="U26" i="15"/>
  <c r="W45" i="15"/>
  <c r="J5" i="27" s="1"/>
  <c r="U107" i="18"/>
  <c r="U59" i="18"/>
  <c r="U54" i="18"/>
  <c r="W9" i="18"/>
  <c r="S50" i="18"/>
  <c r="S49" i="18"/>
  <c r="T47" i="18" s="1"/>
  <c r="E24" i="18"/>
  <c r="S128" i="18" l="1"/>
  <c r="U199" i="18"/>
  <c r="T190" i="18"/>
  <c r="U190" i="18" s="1"/>
  <c r="U21" i="18"/>
  <c r="T126" i="18" l="1"/>
  <c r="W126" i="18" s="1"/>
  <c r="S214" i="18"/>
  <c r="U217" i="18" s="1"/>
  <c r="W147" i="18"/>
  <c r="W107" i="18"/>
  <c r="W72" i="18"/>
  <c r="W21" i="18"/>
  <c r="W8" i="18"/>
  <c r="U205" i="18"/>
  <c r="T167" i="18"/>
  <c r="W167" i="18" s="1"/>
  <c r="U163" i="18"/>
  <c r="U153" i="18"/>
  <c r="W148" i="18"/>
  <c r="U147" i="18"/>
  <c r="W142" i="18"/>
  <c r="W139" i="18"/>
  <c r="T138" i="18"/>
  <c r="U138" i="18" s="1"/>
  <c r="T137" i="18"/>
  <c r="U137" i="18" s="1"/>
  <c r="W132" i="18"/>
  <c r="W131" i="18"/>
  <c r="U114" i="18"/>
  <c r="U105" i="18"/>
  <c r="U102" i="18"/>
  <c r="U95" i="18"/>
  <c r="W93" i="18"/>
  <c r="U91" i="18"/>
  <c r="U72" i="18"/>
  <c r="U65" i="18"/>
  <c r="U63" i="18"/>
  <c r="U51" i="18"/>
  <c r="U47" i="18"/>
  <c r="U46" i="18"/>
  <c r="W43" i="18"/>
  <c r="U24" i="18"/>
  <c r="U27" i="18"/>
  <c r="T17" i="18"/>
  <c r="W17" i="18" s="1"/>
  <c r="W13" i="18"/>
  <c r="T171" i="18"/>
  <c r="U171" i="18" s="1"/>
  <c r="T170" i="18"/>
  <c r="U170" i="18" s="1"/>
  <c r="T169" i="18"/>
  <c r="U169" i="18" s="1"/>
  <c r="U142" i="18"/>
  <c r="U139" i="18"/>
  <c r="W123" i="18"/>
  <c r="U122" i="18"/>
  <c r="U113" i="18"/>
  <c r="U112" i="18"/>
  <c r="U111" i="18"/>
  <c r="U94" i="18"/>
  <c r="T71" i="18"/>
  <c r="U71" i="18" s="1"/>
  <c r="T70" i="18"/>
  <c r="U70" i="18" s="1"/>
  <c r="T69" i="18"/>
  <c r="U69" i="18" s="1"/>
  <c r="T68" i="18"/>
  <c r="U68" i="18" s="1"/>
  <c r="U64" i="18"/>
  <c r="U23" i="18"/>
  <c r="U22" i="18"/>
  <c r="U19" i="18"/>
  <c r="U9" i="18"/>
  <c r="T16" i="18"/>
  <c r="U16" i="18" s="1"/>
  <c r="U8" i="18"/>
  <c r="U126" i="18" l="1"/>
  <c r="W52" i="18"/>
  <c r="U52" i="18"/>
  <c r="W53" i="18"/>
  <c r="U53" i="18"/>
  <c r="W63" i="18"/>
  <c r="W23" i="18"/>
  <c r="U132" i="18"/>
  <c r="U131" i="18"/>
  <c r="U43" i="18"/>
  <c r="U93" i="18"/>
  <c r="U123" i="18"/>
  <c r="W59" i="18"/>
  <c r="W138" i="18"/>
  <c r="W91" i="18"/>
  <c r="W163" i="18"/>
  <c r="W71" i="18"/>
  <c r="W105" i="18"/>
  <c r="U17" i="18"/>
  <c r="U13" i="18"/>
  <c r="W24" i="18"/>
  <c r="T214" i="18"/>
  <c r="S219" i="18" s="1"/>
  <c r="W16" i="18"/>
  <c r="W64" i="18"/>
  <c r="W112" i="18"/>
  <c r="U167" i="18"/>
  <c r="W46" i="18"/>
  <c r="W65" i="18"/>
  <c r="W94" i="18"/>
  <c r="W113" i="18"/>
  <c r="W137" i="18"/>
  <c r="U148" i="18"/>
  <c r="W51" i="18"/>
  <c r="W68" i="18"/>
  <c r="W95" i="18"/>
  <c r="W114" i="18"/>
  <c r="W169" i="18"/>
  <c r="W19" i="18"/>
  <c r="W69" i="18"/>
  <c r="W99" i="18"/>
  <c r="W122" i="18"/>
  <c r="W170" i="18"/>
  <c r="W22" i="18"/>
  <c r="W70" i="18"/>
  <c r="W102" i="18"/>
  <c r="W171" i="18"/>
  <c r="W27" i="18"/>
  <c r="W111" i="18"/>
  <c r="W153" i="18"/>
  <c r="W205" i="18"/>
  <c r="W47" i="18"/>
  <c r="T11" i="19"/>
  <c r="U11" i="19" s="1"/>
  <c r="U10" i="19"/>
  <c r="U44" i="19"/>
  <c r="T54" i="19"/>
  <c r="W54" i="19" s="1"/>
  <c r="T50" i="19"/>
  <c r="U50" i="19" s="1"/>
  <c r="T48" i="19"/>
  <c r="W48" i="19" s="1"/>
  <c r="T46" i="19"/>
  <c r="W46" i="19" s="1"/>
  <c r="T33" i="19"/>
  <c r="W33" i="19" s="1"/>
  <c r="H70" i="19"/>
  <c r="U43" i="19"/>
  <c r="W43" i="19" s="1"/>
  <c r="U19" i="19"/>
  <c r="T27" i="19"/>
  <c r="W27" i="19" s="1"/>
  <c r="W19" i="19"/>
  <c r="T18" i="19"/>
  <c r="W18" i="19" s="1"/>
  <c r="T17" i="19"/>
  <c r="U17" i="19" s="1"/>
  <c r="T16" i="19"/>
  <c r="U16" i="19" s="1"/>
  <c r="T7" i="19"/>
  <c r="W7" i="19" s="1"/>
  <c r="T54" i="21"/>
  <c r="R19" i="21"/>
  <c r="T29" i="21"/>
  <c r="T19" i="21"/>
  <c r="T22" i="21"/>
  <c r="T23" i="21"/>
  <c r="T24" i="21"/>
  <c r="T25" i="21"/>
  <c r="R54" i="21"/>
  <c r="R30" i="21"/>
  <c r="R29" i="21"/>
  <c r="R23" i="21"/>
  <c r="R24" i="21"/>
  <c r="R25" i="21"/>
  <c r="R22" i="21"/>
  <c r="P64" i="21"/>
  <c r="F17" i="27" s="1"/>
  <c r="J4" i="27"/>
  <c r="Q25" i="30"/>
  <c r="M16" i="27"/>
  <c r="S65" i="19"/>
  <c r="U68" i="19" s="1"/>
  <c r="H24" i="27"/>
  <c r="H22" i="27"/>
  <c r="H21" i="27"/>
  <c r="H16" i="27"/>
  <c r="S45" i="15"/>
  <c r="F5" i="27" s="1"/>
  <c r="J16" i="27"/>
  <c r="F16" i="27"/>
  <c r="F11" i="27" l="1"/>
  <c r="R25" i="30"/>
  <c r="H11" i="27" s="1"/>
  <c r="U7" i="19"/>
  <c r="T64" i="21"/>
  <c r="J17" i="27" s="1"/>
  <c r="U18" i="19"/>
  <c r="R64" i="21"/>
  <c r="H17" i="27" s="1"/>
  <c r="U27" i="19"/>
  <c r="U214" i="18"/>
  <c r="W214" i="18"/>
  <c r="J8" i="27" s="1"/>
  <c r="U54" i="19"/>
  <c r="W16" i="19"/>
  <c r="W17" i="19"/>
  <c r="W50" i="19"/>
  <c r="U46" i="19"/>
  <c r="U33" i="19"/>
  <c r="W11" i="19"/>
  <c r="T65" i="19"/>
  <c r="U48" i="19"/>
  <c r="F9" i="27"/>
  <c r="F8" i="27"/>
  <c r="H8" i="27" l="1"/>
  <c r="U65" i="19"/>
  <c r="H9" i="27" s="1"/>
  <c r="W65" i="19"/>
  <c r="J9" i="27" s="1"/>
  <c r="P40" i="3" l="1"/>
  <c r="S47" i="20"/>
  <c r="S72" i="20" s="1"/>
  <c r="S46" i="20"/>
  <c r="S45" i="20"/>
  <c r="Q72" i="20"/>
  <c r="Q76" i="20" s="1"/>
  <c r="S64" i="17"/>
  <c r="F7" i="27" s="1"/>
  <c r="J7" i="27" s="1"/>
  <c r="U7" i="17"/>
  <c r="U8" i="17"/>
  <c r="U9" i="17"/>
  <c r="U10" i="17"/>
  <c r="U11" i="17"/>
  <c r="U12" i="17"/>
  <c r="U13" i="17"/>
  <c r="U14" i="17"/>
  <c r="U15" i="17"/>
  <c r="U16" i="17"/>
  <c r="U17" i="17"/>
  <c r="U18" i="17"/>
  <c r="U19" i="17"/>
  <c r="U20" i="17"/>
  <c r="U21" i="17"/>
  <c r="U22" i="17"/>
  <c r="U23" i="17"/>
  <c r="U24" i="17"/>
  <c r="U25" i="17"/>
  <c r="U26" i="17"/>
  <c r="U27" i="17"/>
  <c r="U28" i="17"/>
  <c r="U29" i="17"/>
  <c r="U30" i="17"/>
  <c r="U31" i="17"/>
  <c r="U32" i="17"/>
  <c r="U33" i="17"/>
  <c r="U34" i="17"/>
  <c r="U35" i="17"/>
  <c r="U36" i="17"/>
  <c r="U37" i="17"/>
  <c r="U38" i="17"/>
  <c r="U39" i="17"/>
  <c r="U40" i="17"/>
  <c r="U41" i="17"/>
  <c r="U42" i="17"/>
  <c r="U43" i="17"/>
  <c r="U44" i="17"/>
  <c r="U45" i="17"/>
  <c r="U46" i="17"/>
  <c r="U47" i="17"/>
  <c r="U48" i="17"/>
  <c r="U49" i="17"/>
  <c r="U50" i="17"/>
  <c r="U51" i="17"/>
  <c r="U52" i="17"/>
  <c r="U53" i="17"/>
  <c r="U54" i="17"/>
  <c r="U55" i="17"/>
  <c r="U56" i="17"/>
  <c r="U57" i="17"/>
  <c r="U58" i="17"/>
  <c r="U59" i="17"/>
  <c r="U60" i="17"/>
  <c r="U61" i="17"/>
  <c r="U62" i="17"/>
  <c r="U63" i="17"/>
  <c r="U6" i="17"/>
  <c r="S79" i="16"/>
  <c r="U28" i="16"/>
  <c r="U27" i="16"/>
  <c r="U26" i="16"/>
  <c r="U24" i="16"/>
  <c r="U20" i="16"/>
  <c r="U79" i="16" l="1"/>
  <c r="H6" i="27" s="1"/>
  <c r="F6" i="27"/>
  <c r="J6" i="27" s="1"/>
  <c r="W79" i="16"/>
  <c r="R40" i="3"/>
  <c r="H18" i="27" s="1"/>
  <c r="F18" i="27"/>
  <c r="J18" i="27" s="1"/>
  <c r="H10" i="27"/>
  <c r="F10" i="27"/>
  <c r="U64" i="17"/>
  <c r="H7" i="27" s="1"/>
  <c r="H13" i="27" s="1"/>
  <c r="D7" i="27"/>
  <c r="K7" i="27" s="1"/>
  <c r="J13" i="27" l="1"/>
  <c r="F13" i="27"/>
  <c r="F32" i="27" s="1"/>
  <c r="F24" i="29"/>
  <c r="G24" i="29" s="1"/>
  <c r="H24" i="29" s="1"/>
  <c r="H23" i="29"/>
  <c r="G22" i="29"/>
  <c r="H22" i="29" s="1"/>
  <c r="H21" i="29"/>
  <c r="H20" i="29"/>
  <c r="J19" i="27" l="1"/>
  <c r="J23" i="27"/>
  <c r="F50" i="9"/>
  <c r="G50" i="9" s="1"/>
  <c r="H50" i="9" s="1"/>
  <c r="F49" i="9"/>
  <c r="G49" i="9" s="1"/>
  <c r="H49" i="9" s="1"/>
  <c r="F48" i="9"/>
  <c r="G48" i="9" s="1"/>
  <c r="H48" i="9" s="1"/>
  <c r="J25" i="27" l="1"/>
  <c r="J50" i="9"/>
  <c r="K50" i="9"/>
  <c r="J49" i="9"/>
  <c r="K49" i="9"/>
  <c r="J48" i="9"/>
  <c r="K48" i="9"/>
  <c r="F54" i="9"/>
  <c r="G54" i="9" s="1"/>
  <c r="H54" i="9" s="1"/>
  <c r="F53" i="9"/>
  <c r="G53" i="9" s="1"/>
  <c r="H53" i="9" s="1"/>
  <c r="J54" i="9" l="1"/>
  <c r="K54" i="9"/>
  <c r="J53" i="9"/>
  <c r="K53" i="9"/>
  <c r="B11" i="27" l="1"/>
  <c r="B17" i="27"/>
  <c r="B18" i="27"/>
  <c r="B10" i="27"/>
  <c r="F5" i="29"/>
  <c r="F6" i="29"/>
  <c r="F7" i="29"/>
  <c r="F8" i="29"/>
  <c r="F9" i="29"/>
  <c r="F10" i="29"/>
  <c r="F12" i="29"/>
  <c r="F13" i="29"/>
  <c r="F14" i="29"/>
  <c r="F15" i="29"/>
  <c r="F16" i="29"/>
  <c r="F17" i="29"/>
  <c r="F18" i="29"/>
  <c r="F26" i="29"/>
  <c r="F27" i="29"/>
  <c r="F28" i="29"/>
  <c r="F29" i="29"/>
  <c r="F30" i="29"/>
  <c r="F33" i="29"/>
  <c r="F34" i="29"/>
  <c r="F35" i="29"/>
  <c r="B9" i="27"/>
  <c r="B8" i="27"/>
  <c r="B7" i="27"/>
  <c r="B6" i="27"/>
  <c r="B5" i="27"/>
  <c r="B4" i="27"/>
  <c r="F5" i="9"/>
  <c r="F7" i="9"/>
  <c r="F9" i="9"/>
  <c r="F13" i="9"/>
  <c r="F14" i="9"/>
  <c r="F15" i="9"/>
  <c r="F16" i="9"/>
  <c r="F17" i="9"/>
  <c r="F18" i="9"/>
  <c r="F20" i="9"/>
  <c r="F21" i="9"/>
  <c r="F22" i="9"/>
  <c r="F23" i="9"/>
  <c r="F24" i="9"/>
  <c r="F25" i="9"/>
  <c r="F27" i="9"/>
  <c r="F28" i="9"/>
  <c r="F29" i="9"/>
  <c r="F31" i="9"/>
  <c r="F32" i="9"/>
  <c r="F33" i="9"/>
  <c r="F34" i="9"/>
  <c r="F41" i="9"/>
  <c r="F42" i="9"/>
  <c r="F43" i="9"/>
  <c r="F44" i="9"/>
  <c r="F45" i="9"/>
  <c r="F46" i="9"/>
  <c r="F55" i="9"/>
  <c r="F56" i="9"/>
  <c r="F57" i="9"/>
  <c r="F58" i="9"/>
  <c r="F59" i="9"/>
  <c r="F36" i="9"/>
  <c r="F37" i="9"/>
  <c r="F38" i="9"/>
  <c r="G5" i="9" l="1"/>
  <c r="G29" i="9"/>
  <c r="H29" i="9" s="1"/>
  <c r="G28" i="9"/>
  <c r="H28" i="9" s="1"/>
  <c r="G27" i="9"/>
  <c r="H27" i="9" s="1"/>
  <c r="G45" i="9"/>
  <c r="H45" i="9" s="1"/>
  <c r="G44" i="9"/>
  <c r="H44" i="9" s="1"/>
  <c r="K28" i="9" l="1"/>
  <c r="J28" i="9"/>
  <c r="K29" i="9"/>
  <c r="J29" i="9"/>
  <c r="K27" i="9"/>
  <c r="J27" i="9"/>
  <c r="J45" i="9"/>
  <c r="K45" i="9"/>
  <c r="K44" i="9"/>
  <c r="J44" i="9"/>
  <c r="G46" i="9"/>
  <c r="H46" i="9" s="1"/>
  <c r="J46" i="9" l="1"/>
  <c r="K46" i="9"/>
  <c r="G13" i="29" l="1"/>
  <c r="H13" i="29" s="1"/>
  <c r="G43" i="9" l="1"/>
  <c r="H43" i="9" s="1"/>
  <c r="J43" i="9" l="1"/>
  <c r="K43" i="9"/>
  <c r="G58" i="9" l="1"/>
  <c r="H58" i="9" s="1"/>
  <c r="G57" i="9"/>
  <c r="H57" i="9" s="1"/>
  <c r="K57" i="9" l="1"/>
  <c r="J57" i="9"/>
  <c r="K58" i="9"/>
  <c r="J58" i="9"/>
  <c r="G41" i="9" l="1"/>
  <c r="H41" i="9" s="1"/>
  <c r="H11" i="9"/>
  <c r="J41" i="9" l="1"/>
  <c r="K41" i="9"/>
  <c r="J11" i="9"/>
  <c r="K11" i="9"/>
  <c r="G28" i="29" l="1"/>
  <c r="H28" i="29" s="1"/>
  <c r="G29" i="29"/>
  <c r="H29" i="29" s="1"/>
  <c r="G15" i="29"/>
  <c r="H15" i="29" s="1"/>
  <c r="G14" i="29"/>
  <c r="H14" i="29" s="1"/>
  <c r="H32" i="29"/>
  <c r="G17" i="29"/>
  <c r="H17" i="29" s="1"/>
  <c r="G35" i="29"/>
  <c r="H35" i="29" s="1"/>
  <c r="G34" i="29"/>
  <c r="H34" i="29" s="1"/>
  <c r="G33" i="29"/>
  <c r="H33" i="29" s="1"/>
  <c r="G30" i="29"/>
  <c r="H30" i="29" s="1"/>
  <c r="G18" i="29"/>
  <c r="H18" i="29" s="1"/>
  <c r="G27" i="29"/>
  <c r="H27" i="29" s="1"/>
  <c r="G26" i="29"/>
  <c r="H26" i="29" s="1"/>
  <c r="G16" i="29"/>
  <c r="H16" i="29" s="1"/>
  <c r="G12" i="29"/>
  <c r="H12" i="29" s="1"/>
  <c r="G10" i="29"/>
  <c r="H10" i="29" s="1"/>
  <c r="G9" i="29"/>
  <c r="H9" i="29" s="1"/>
  <c r="G8" i="29"/>
  <c r="H8" i="29" s="1"/>
  <c r="G7" i="29"/>
  <c r="H7" i="29" s="1"/>
  <c r="G6" i="29"/>
  <c r="H6" i="29" s="1"/>
  <c r="G5" i="29"/>
  <c r="H5" i="29" s="1"/>
  <c r="G9" i="9"/>
  <c r="H9" i="9" s="1"/>
  <c r="J9" i="9" s="1"/>
  <c r="H37" i="29" l="1"/>
  <c r="K9" i="9"/>
  <c r="H39" i="29" l="1"/>
  <c r="D11" i="27" l="1"/>
  <c r="K11" i="27" s="1"/>
  <c r="G31" i="9"/>
  <c r="H5" i="9" l="1"/>
  <c r="G7" i="9"/>
  <c r="H7" i="9" s="1"/>
  <c r="G13" i="9"/>
  <c r="H13" i="9" s="1"/>
  <c r="G15" i="9"/>
  <c r="H15" i="9" s="1"/>
  <c r="G17" i="9"/>
  <c r="H17" i="9" s="1"/>
  <c r="G21" i="9"/>
  <c r="H21" i="9" s="1"/>
  <c r="K21" i="9" s="1"/>
  <c r="G23" i="9"/>
  <c r="H23" i="9" s="1"/>
  <c r="K23" i="9" s="1"/>
  <c r="G25" i="9"/>
  <c r="H25" i="9" s="1"/>
  <c r="G32" i="9"/>
  <c r="H32" i="9" s="1"/>
  <c r="K32" i="9" s="1"/>
  <c r="G34" i="9"/>
  <c r="H34" i="9" s="1"/>
  <c r="K34" i="9" s="1"/>
  <c r="H40" i="9"/>
  <c r="H47" i="9"/>
  <c r="G55" i="9"/>
  <c r="H55" i="9" s="1"/>
  <c r="G59" i="9"/>
  <c r="H59" i="9" s="1"/>
  <c r="J59" i="9" s="1"/>
  <c r="G36" i="9"/>
  <c r="H36" i="9" s="1"/>
  <c r="K36" i="9" s="1"/>
  <c r="G37" i="9"/>
  <c r="H37" i="9" s="1"/>
  <c r="K37" i="9" s="1"/>
  <c r="H6" i="9"/>
  <c r="J6" i="9" s="1"/>
  <c r="G8" i="9"/>
  <c r="H8" i="9" s="1"/>
  <c r="K8" i="9" s="1"/>
  <c r="G14" i="9"/>
  <c r="H14" i="9" s="1"/>
  <c r="G16" i="9"/>
  <c r="H16" i="9" s="1"/>
  <c r="K16" i="9" s="1"/>
  <c r="G18" i="9"/>
  <c r="H18" i="9" s="1"/>
  <c r="G20" i="9"/>
  <c r="H20" i="9" s="1"/>
  <c r="G22" i="9"/>
  <c r="H22" i="9" s="1"/>
  <c r="G24" i="9"/>
  <c r="H24" i="9" s="1"/>
  <c r="G33" i="9"/>
  <c r="H33" i="9" s="1"/>
  <c r="G42" i="9"/>
  <c r="H42" i="9" s="1"/>
  <c r="H52" i="9"/>
  <c r="G56" i="9"/>
  <c r="H56" i="9" s="1"/>
  <c r="K56" i="9" s="1"/>
  <c r="G38" i="9"/>
  <c r="H38" i="9" s="1"/>
  <c r="H31" i="9"/>
  <c r="J31" i="9" s="1"/>
  <c r="D17" i="27" l="1"/>
  <c r="K17" i="27" s="1"/>
  <c r="D8" i="27"/>
  <c r="K8" i="27" s="1"/>
  <c r="D9" i="27"/>
  <c r="K9" i="27" s="1"/>
  <c r="H60" i="9"/>
  <c r="H62" i="9" s="1"/>
  <c r="K25" i="9"/>
  <c r="J5" i="9"/>
  <c r="K5" i="9"/>
  <c r="D5" i="27"/>
  <c r="K31" i="9"/>
  <c r="J37" i="9"/>
  <c r="J25" i="9"/>
  <c r="J21" i="9"/>
  <c r="J34" i="9"/>
  <c r="K42" i="9"/>
  <c r="J42" i="9"/>
  <c r="K14" i="9"/>
  <c r="J14" i="9"/>
  <c r="K52" i="9"/>
  <c r="J52" i="9"/>
  <c r="K18" i="9"/>
  <c r="J18" i="9"/>
  <c r="K6" i="9"/>
  <c r="J8" i="9"/>
  <c r="J16" i="9"/>
  <c r="J56" i="9"/>
  <c r="J55" i="9"/>
  <c r="K55" i="9"/>
  <c r="J33" i="9"/>
  <c r="K33" i="9"/>
  <c r="J24" i="9"/>
  <c r="K24" i="9"/>
  <c r="J20" i="9"/>
  <c r="K20" i="9"/>
  <c r="J15" i="9"/>
  <c r="K15" i="9"/>
  <c r="J7" i="9"/>
  <c r="K7" i="9"/>
  <c r="D18" i="27"/>
  <c r="K18" i="27" s="1"/>
  <c r="J38" i="9"/>
  <c r="K38" i="9"/>
  <c r="K59" i="9"/>
  <c r="J47" i="9"/>
  <c r="K47" i="9"/>
  <c r="J40" i="9"/>
  <c r="K40" i="9"/>
  <c r="J22" i="9"/>
  <c r="K22" i="9"/>
  <c r="J17" i="9"/>
  <c r="K17" i="9"/>
  <c r="J13" i="9"/>
  <c r="K13" i="9"/>
  <c r="J23" i="9"/>
  <c r="J32" i="9"/>
  <c r="J36" i="9"/>
  <c r="K62" i="9" l="1"/>
  <c r="K63" i="9" s="1"/>
  <c r="H63" i="9"/>
  <c r="D4" i="27" s="1"/>
  <c r="J62" i="9"/>
  <c r="J63" i="9" s="1"/>
  <c r="D6" i="27"/>
  <c r="K6" i="27" s="1"/>
  <c r="D10" i="27"/>
  <c r="K10" i="27" s="1"/>
  <c r="D13" i="27" l="1"/>
  <c r="K64" i="9"/>
  <c r="J64" i="9"/>
  <c r="D32" i="27" l="1"/>
  <c r="K13" i="27"/>
  <c r="D19" i="27"/>
  <c r="D23" i="27"/>
  <c r="D21" i="27"/>
  <c r="K21" i="27" s="1"/>
  <c r="D24" i="27"/>
  <c r="K24" i="27" s="1"/>
  <c r="D20" i="27"/>
  <c r="D22" i="27"/>
  <c r="K22" i="27" s="1"/>
  <c r="H20" i="27" l="1"/>
  <c r="K20" i="27"/>
  <c r="H23" i="27"/>
  <c r="K23" i="27"/>
  <c r="H19" i="27"/>
  <c r="K19" i="27"/>
  <c r="D25" i="27"/>
  <c r="K25" i="27" s="1"/>
  <c r="F24" i="27"/>
  <c r="H25" i="27" l="1"/>
  <c r="H27" i="27" s="1"/>
  <c r="D27" i="27"/>
  <c r="D35" i="27"/>
  <c r="F21" i="27"/>
  <c r="F19" i="27"/>
  <c r="F22" i="27"/>
  <c r="F25" i="27" l="1"/>
  <c r="J27" i="27"/>
  <c r="K27" i="27" s="1"/>
  <c r="F27" i="27" l="1"/>
  <c r="F35" i="27"/>
</calcChain>
</file>

<file path=xl/comments1.xml><?xml version="1.0" encoding="utf-8"?>
<comments xmlns="http://schemas.openxmlformats.org/spreadsheetml/2006/main">
  <authors>
    <author>Megan Miller</author>
  </authors>
  <commentList>
    <comment ref="C21" authorId="0" shapeId="0">
      <text>
        <r>
          <rPr>
            <b/>
            <sz val="9"/>
            <color indexed="81"/>
            <rFont val="Tahoma"/>
            <family val="2"/>
          </rPr>
          <t>Megan Miller:</t>
        </r>
        <r>
          <rPr>
            <sz val="9"/>
            <color indexed="81"/>
            <rFont val="Tahoma"/>
            <family val="2"/>
          </rPr>
          <t xml:space="preserve">
I am assuming that there is a typo here and the work area code referenced is meant to be BM-002</t>
        </r>
      </text>
    </comment>
    <comment ref="G102" authorId="0" shapeId="0">
      <text>
        <r>
          <rPr>
            <b/>
            <sz val="9"/>
            <color indexed="81"/>
            <rFont val="Tahoma"/>
            <family val="2"/>
          </rPr>
          <t>Megan Miller:</t>
        </r>
        <r>
          <rPr>
            <sz val="9"/>
            <color indexed="81"/>
            <rFont val="Tahoma"/>
            <family val="2"/>
          </rPr>
          <t xml:space="preserve">
This unit rate and units are very different, need to confirm that these are refering to the same tasks</t>
        </r>
      </text>
    </comment>
    <comment ref="G190" authorId="0" shapeId="0">
      <text>
        <r>
          <rPr>
            <b/>
            <sz val="9"/>
            <color indexed="81"/>
            <rFont val="Tahoma"/>
            <family val="2"/>
          </rPr>
          <t>Megan Miller:</t>
        </r>
        <r>
          <rPr>
            <sz val="9"/>
            <color indexed="81"/>
            <rFont val="Tahoma"/>
            <family val="2"/>
          </rPr>
          <t xml:space="preserve">
Regrading with D7</t>
        </r>
      </text>
    </comment>
    <comment ref="R190" authorId="0" shapeId="0">
      <text>
        <r>
          <rPr>
            <b/>
            <sz val="9"/>
            <color indexed="81"/>
            <rFont val="Tahoma"/>
            <family val="2"/>
          </rPr>
          <t>Megan Miller:</t>
        </r>
        <r>
          <rPr>
            <sz val="9"/>
            <color indexed="81"/>
            <rFont val="Tahoma"/>
            <family val="2"/>
          </rPr>
          <t xml:space="preserve">
Scarifying with grader</t>
        </r>
      </text>
    </comment>
  </commentList>
</comments>
</file>

<file path=xl/comments2.xml><?xml version="1.0" encoding="utf-8"?>
<comments xmlns="http://schemas.openxmlformats.org/spreadsheetml/2006/main">
  <authors>
    <author>Megan Miller</author>
  </authors>
  <commentList>
    <comment ref="G10" authorId="0" shapeId="0">
      <text>
        <r>
          <rPr>
            <b/>
            <sz val="9"/>
            <color indexed="81"/>
            <rFont val="Tahoma"/>
            <family val="2"/>
          </rPr>
          <t>Megan Miller:</t>
        </r>
        <r>
          <rPr>
            <sz val="9"/>
            <color indexed="81"/>
            <rFont val="Tahoma"/>
            <family val="2"/>
          </rPr>
          <t xml:space="preserve">
They are using a different unit rate</t>
        </r>
      </text>
    </comment>
    <comment ref="J39" authorId="0" shapeId="0">
      <text>
        <r>
          <rPr>
            <b/>
            <sz val="9"/>
            <color indexed="81"/>
            <rFont val="Tahoma"/>
            <family val="2"/>
          </rPr>
          <t>Megan Miller:</t>
        </r>
        <r>
          <rPr>
            <sz val="9"/>
            <color indexed="81"/>
            <rFont val="Tahoma"/>
            <family val="2"/>
          </rPr>
          <t xml:space="preserve">
This appears to be in the incorrect spot</t>
        </r>
      </text>
    </comment>
  </commentList>
</comments>
</file>

<file path=xl/sharedStrings.xml><?xml version="1.0" encoding="utf-8"?>
<sst xmlns="http://schemas.openxmlformats.org/spreadsheetml/2006/main" count="2993" uniqueCount="1233">
  <si>
    <t>Tailings Impoundment Name:</t>
  </si>
  <si>
    <t>SUMMARY OF COSTS</t>
  </si>
  <si>
    <t>OPEN PIT</t>
  </si>
  <si>
    <t>ACTIVITY/MATERIAL</t>
  </si>
  <si>
    <t>UNITS</t>
  </si>
  <si>
    <t>Fence</t>
  </si>
  <si>
    <t>m</t>
  </si>
  <si>
    <t>Signs</t>
  </si>
  <si>
    <t>each</t>
  </si>
  <si>
    <t>Berm</t>
  </si>
  <si>
    <t>Block roads</t>
  </si>
  <si>
    <t>Other</t>
  </si>
  <si>
    <t>Rip rap</t>
  </si>
  <si>
    <t>Vegetate</t>
  </si>
  <si>
    <t>ha</t>
  </si>
  <si>
    <t>Concrete</t>
  </si>
  <si>
    <t>GSI</t>
  </si>
  <si>
    <t>GSBA</t>
  </si>
  <si>
    <t>SR</t>
  </si>
  <si>
    <t>POR</t>
  </si>
  <si>
    <t>tonne</t>
  </si>
  <si>
    <t>SPECIALIZED ITEMS</t>
  </si>
  <si>
    <t>UNDERGROUND MINE</t>
  </si>
  <si>
    <t>Toe buttress, drain mat'l</t>
  </si>
  <si>
    <t>Raise crest</t>
  </si>
  <si>
    <t>Flatten slopes</t>
  </si>
  <si>
    <t>Supply reagents</t>
  </si>
  <si>
    <t>Cyclones</t>
  </si>
  <si>
    <t>Pipe</t>
  </si>
  <si>
    <t>ROCK PILE</t>
  </si>
  <si>
    <t>Load, haul, dump or doze</t>
  </si>
  <si>
    <t>Add lime</t>
  </si>
  <si>
    <t>Contour reclaimed area</t>
  </si>
  <si>
    <t>BUILDINGS AND EQUIPMENT</t>
  </si>
  <si>
    <t>Decontaminate and ship off-site</t>
  </si>
  <si>
    <t>Place soil cover</t>
  </si>
  <si>
    <t>km</t>
  </si>
  <si>
    <t>litre</t>
  </si>
  <si>
    <t>kg</t>
  </si>
  <si>
    <t>Remove pipes</t>
  </si>
  <si>
    <t>Concrete plug deep pipes</t>
  </si>
  <si>
    <t>Pumps</t>
  </si>
  <si>
    <t>MOBILIZATION/DEMOBILIZATION</t>
  </si>
  <si>
    <t>MOBILIZE HEAVY EQUIPMENT</t>
  </si>
  <si>
    <t>Excavators</t>
  </si>
  <si>
    <t>Dump trucks</t>
  </si>
  <si>
    <t>Dozers</t>
  </si>
  <si>
    <t>Demolition shears</t>
  </si>
  <si>
    <t>MOBILIZE CAMP</t>
  </si>
  <si>
    <t>MOBILIZE WORKERS</t>
  </si>
  <si>
    <t>Minor tools and equipment</t>
  </si>
  <si>
    <t xml:space="preserve">Truck tires </t>
  </si>
  <si>
    <t>WINTER ROAD</t>
  </si>
  <si>
    <t>OTHER</t>
  </si>
  <si>
    <t>Limited winter use</t>
  </si>
  <si>
    <t>lime</t>
  </si>
  <si>
    <t>ferric sulphate</t>
  </si>
  <si>
    <t>ferrous sulphate</t>
  </si>
  <si>
    <t>flocculents</t>
  </si>
  <si>
    <t>years</t>
  </si>
  <si>
    <t>COMPONENT NAME</t>
  </si>
  <si>
    <t>PROJECT MANAGEMENT</t>
  </si>
  <si>
    <t xml:space="preserve">ENGINEERING </t>
  </si>
  <si>
    <t xml:space="preserve">CONTINGENCY </t>
  </si>
  <si>
    <t>ITEM</t>
  </si>
  <si>
    <t>Detail</t>
  </si>
  <si>
    <t>COST CODE</t>
  </si>
  <si>
    <t>LOW $</t>
  </si>
  <si>
    <t>HIGH $</t>
  </si>
  <si>
    <t>SPECIFIED $</t>
  </si>
  <si>
    <t>COMMENTS</t>
  </si>
  <si>
    <t>RB1</t>
  </si>
  <si>
    <t>RB2</t>
  </si>
  <si>
    <t>RB1 + spread and compact</t>
  </si>
  <si>
    <t>RB3</t>
  </si>
  <si>
    <t>RB4</t>
  </si>
  <si>
    <t>RBS</t>
  </si>
  <si>
    <t>RC1</t>
  </si>
  <si>
    <t>RC2</t>
  </si>
  <si>
    <t>RC1 + spread and compact</t>
  </si>
  <si>
    <t>RC3</t>
  </si>
  <si>
    <t>RC4</t>
  </si>
  <si>
    <t>RCS</t>
  </si>
  <si>
    <t>SB1</t>
  </si>
  <si>
    <t>SB2</t>
  </si>
  <si>
    <t>SB1 + spread and compact</t>
  </si>
  <si>
    <t>SB3</t>
  </si>
  <si>
    <t>SB4</t>
  </si>
  <si>
    <t xml:space="preserve">Open Pit Name: </t>
  </si>
  <si>
    <t>SBS</t>
  </si>
  <si>
    <t>SBT</t>
  </si>
  <si>
    <t>SC1</t>
  </si>
  <si>
    <t>SC2</t>
  </si>
  <si>
    <t>SC1 + spread and compact</t>
  </si>
  <si>
    <t>SC3</t>
  </si>
  <si>
    <t>SC4</t>
  </si>
  <si>
    <t>SCS</t>
  </si>
  <si>
    <t>GST</t>
  </si>
  <si>
    <t>geogrid</t>
  </si>
  <si>
    <t>GSG</t>
  </si>
  <si>
    <t>liner, HDPE</t>
  </si>
  <si>
    <t>GSHDPE</t>
  </si>
  <si>
    <t>geosynthetic installation</t>
  </si>
  <si>
    <t>bentonite soil ammendment</t>
  </si>
  <si>
    <t>FOB Edmonton, add shipping &amp; mixing</t>
  </si>
  <si>
    <t>Shaft, Raise &amp; Portal Closures</t>
  </si>
  <si>
    <t>Shaft &amp; Raises</t>
  </si>
  <si>
    <t>Portals</t>
  </si>
  <si>
    <t>Concrete work</t>
  </si>
  <si>
    <t>CSF</t>
  </si>
  <si>
    <t>CLF</t>
  </si>
  <si>
    <t>Vegetation</t>
  </si>
  <si>
    <t>Hydroseed, Flat</t>
  </si>
  <si>
    <t>VHF</t>
  </si>
  <si>
    <t>Hydroseed, Sloped</t>
  </si>
  <si>
    <t>VHS</t>
  </si>
  <si>
    <t>VB</t>
  </si>
  <si>
    <t>Tree planting</t>
  </si>
  <si>
    <t>VT</t>
  </si>
  <si>
    <t>Wetland species</t>
  </si>
  <si>
    <t>VW</t>
  </si>
  <si>
    <t>PS</t>
  </si>
  <si>
    <t>RR1</t>
  </si>
  <si>
    <t>RR2</t>
  </si>
  <si>
    <t>RR3</t>
  </si>
  <si>
    <t>RR4</t>
  </si>
  <si>
    <t>Dozing</t>
  </si>
  <si>
    <t>DR</t>
  </si>
  <si>
    <t>DS</t>
  </si>
  <si>
    <t>Asbestos</t>
  </si>
  <si>
    <t>BDA</t>
  </si>
  <si>
    <t>Buildings - Remove</t>
  </si>
  <si>
    <t>BRC</t>
  </si>
  <si>
    <t>Steel - teardown</t>
  </si>
  <si>
    <t>BRS1</t>
  </si>
  <si>
    <t>BRS2</t>
  </si>
  <si>
    <t>POWR</t>
  </si>
  <si>
    <t>Remove from site</t>
  </si>
  <si>
    <t>PCBR</t>
  </si>
  <si>
    <t>OR</t>
  </si>
  <si>
    <t>Process Chemicals</t>
  </si>
  <si>
    <t>PCR</t>
  </si>
  <si>
    <t>Contaminated Soils</t>
  </si>
  <si>
    <t>Remediate on site</t>
  </si>
  <si>
    <t>CSR</t>
  </si>
  <si>
    <t>Mobilize Heavy Equipment</t>
  </si>
  <si>
    <t>Road access</t>
  </si>
  <si>
    <t>MHER</t>
  </si>
  <si>
    <t>Rock Pile Name:</t>
  </si>
  <si>
    <t>Air access</t>
  </si>
  <si>
    <t>MHEA</t>
  </si>
  <si>
    <t>Mobilize Camp</t>
  </si>
  <si>
    <t>Mobilize Workers</t>
  </si>
  <si>
    <t>ACCM</t>
  </si>
  <si>
    <t>H2O2</t>
  </si>
  <si>
    <t>Winter Road</t>
  </si>
  <si>
    <t>SI</t>
  </si>
  <si>
    <t>WS</t>
  </si>
  <si>
    <t>RPT</t>
  </si>
  <si>
    <t>lump sum</t>
  </si>
  <si>
    <t>SCFY</t>
  </si>
  <si>
    <t>ferric</t>
  </si>
  <si>
    <t>ferrous</t>
  </si>
  <si>
    <t>hperox</t>
  </si>
  <si>
    <t>Sodium Metabisulfate</t>
  </si>
  <si>
    <t>Nametab</t>
  </si>
  <si>
    <t>Caustic soda, 50%</t>
  </si>
  <si>
    <t>caustic</t>
  </si>
  <si>
    <t>Sulfuric acid, 93%</t>
  </si>
  <si>
    <t>sulfuric</t>
  </si>
  <si>
    <t>flocculant</t>
  </si>
  <si>
    <t>flocc</t>
  </si>
  <si>
    <t>copper sulphate</t>
  </si>
  <si>
    <t>copper</t>
  </si>
  <si>
    <t>Quantity</t>
  </si>
  <si>
    <t>Units</t>
  </si>
  <si>
    <t>Cost Code</t>
  </si>
  <si>
    <t>Unit Cost</t>
  </si>
  <si>
    <t>% Land</t>
  </si>
  <si>
    <t>Water Cost</t>
  </si>
  <si>
    <t>Drill &amp; blast pit crest</t>
  </si>
  <si>
    <t>Place fill, soil B</t>
  </si>
  <si>
    <t>Place fill, soil A</t>
  </si>
  <si>
    <t>Off-load crest, soil A</t>
  </si>
  <si>
    <t>Off-load crest, soil B</t>
  </si>
  <si>
    <t>Vegetate slopes</t>
  </si>
  <si>
    <t>Vegetate pit floor</t>
  </si>
  <si>
    <t>RECLAIM QUARRIES</t>
  </si>
  <si>
    <t>Contour slopes</t>
  </si>
  <si>
    <t>Berm at crest</t>
  </si>
  <si>
    <t>Land Cost</t>
  </si>
  <si>
    <t>Building / Equip Name:</t>
  </si>
  <si>
    <t>Environmental coordinator</t>
  </si>
  <si>
    <t>Equipment operator</t>
  </si>
  <si>
    <t>Security / first aid</t>
  </si>
  <si>
    <t>$/hr</t>
  </si>
  <si>
    <t>LS</t>
  </si>
  <si>
    <t>Waste oils</t>
  </si>
  <si>
    <t>HAZARDOUS MATERIALS AUDIT</t>
  </si>
  <si>
    <t>Excavate channel</t>
  </si>
  <si>
    <t>Rip rap in channel base</t>
  </si>
  <si>
    <t>allow</t>
  </si>
  <si>
    <t>Bulkheads to control water flow</t>
  </si>
  <si>
    <t>Remove misc. haz. mat &amp; explosives</t>
  </si>
  <si>
    <t>other</t>
  </si>
  <si>
    <t>Raise crest of dam</t>
  </si>
  <si>
    <t>Excavate channel, rock</t>
  </si>
  <si>
    <t>Plug/backfill with concrete or clay</t>
  </si>
  <si>
    <t>Remove reclaim barge</t>
  </si>
  <si>
    <t>Decontaminate maintenance shop</t>
  </si>
  <si>
    <t>Decontaminate bulk fuel storage</t>
  </si>
  <si>
    <t>Removal of asbestos siding on buildings</t>
  </si>
  <si>
    <t>Removal of friable asbestos on equipment</t>
  </si>
  <si>
    <t>Remove culverts</t>
  </si>
  <si>
    <t>Remove bridges</t>
  </si>
  <si>
    <t xml:space="preserve">CONTAMINATED SOILS </t>
  </si>
  <si>
    <t>CONTAMINATED SOIL REMOVAL</t>
  </si>
  <si>
    <t>Reagents/stabilizing agent</t>
  </si>
  <si>
    <t xml:space="preserve">HAZARDOUS MATERIALS </t>
  </si>
  <si>
    <t>Transportation to disposal facility</t>
  </si>
  <si>
    <t>Disposal fees</t>
  </si>
  <si>
    <t>Excavate breaches</t>
  </si>
  <si>
    <t>Crane</t>
  </si>
  <si>
    <t>Light duty vehicles</t>
  </si>
  <si>
    <t>crew travel time</t>
  </si>
  <si>
    <t>crew transportation</t>
  </si>
  <si>
    <t xml:space="preserve"> WORKER ACCOMODATIONS</t>
  </si>
  <si>
    <t>mandays</t>
  </si>
  <si>
    <t>INTERIM CARE &amp; MAINTENANCE</t>
  </si>
  <si>
    <t>on-site caretaker</t>
  </si>
  <si>
    <t>pick-up truck</t>
  </si>
  <si>
    <t>snow machine</t>
  </si>
  <si>
    <t>communications</t>
  </si>
  <si>
    <t>small dozer</t>
  </si>
  <si>
    <t>small excavator</t>
  </si>
  <si>
    <t>Unit</t>
  </si>
  <si>
    <t>Qty</t>
  </si>
  <si>
    <t>Underground Mine Name</t>
  </si>
  <si>
    <t>CAPITAL COSTS</t>
  </si>
  <si>
    <t>oper</t>
  </si>
  <si>
    <t>safety</t>
  </si>
  <si>
    <t>admin</t>
  </si>
  <si>
    <t>Dispose of misc. debris and laydown area refuse</t>
  </si>
  <si>
    <t xml:space="preserve">Build treatment plant </t>
  </si>
  <si>
    <t>liner, ES3</t>
  </si>
  <si>
    <t>GSES3</t>
  </si>
  <si>
    <t>comp</t>
  </si>
  <si>
    <t>scoop</t>
  </si>
  <si>
    <t>scooptram, 6 yd3 bucket</t>
  </si>
  <si>
    <t>flat bed truck with hiab</t>
  </si>
  <si>
    <t>hiab</t>
  </si>
  <si>
    <t>clear &amp; grub</t>
  </si>
  <si>
    <t>SBC</t>
  </si>
  <si>
    <t>Relocate PAG rock</t>
  </si>
  <si>
    <t>Airstrip lighting, navigation, electrician</t>
  </si>
  <si>
    <t>Airstrip lighting, navigation, mechanical</t>
  </si>
  <si>
    <t xml:space="preserve">CONTAMINATED SOIL VERY LOW PERMEABILITY COVER </t>
  </si>
  <si>
    <t>Buttress slope</t>
  </si>
  <si>
    <t>Remove power lines</t>
  </si>
  <si>
    <t>Construction and operation</t>
  </si>
  <si>
    <t>Winter road tarriff</t>
  </si>
  <si>
    <t>doze rock piles</t>
  </si>
  <si>
    <t>doze overburden/soil piles</t>
  </si>
  <si>
    <t>Geo-Synthetics</t>
  </si>
  <si>
    <t xml:space="preserve"> </t>
  </si>
  <si>
    <t>Notes</t>
  </si>
  <si>
    <t/>
  </si>
  <si>
    <t>Pit #</t>
  </si>
  <si>
    <t>UG Mine #</t>
  </si>
  <si>
    <t>Pond #</t>
  </si>
  <si>
    <t>Bldg / Equip #:</t>
  </si>
  <si>
    <t>Annual  Interim C&amp;M Cost</t>
  </si>
  <si>
    <t>MARKET PRICE FACTOR ADJUSTMENT</t>
  </si>
  <si>
    <t>POST-CLOSURE MONITORING AND MAINTENANCE</t>
  </si>
  <si>
    <t>COST</t>
  </si>
  <si>
    <t>SUBTOTAL: Capital Costs</t>
  </si>
  <si>
    <t>Doze/trim overburden at crest</t>
  </si>
  <si>
    <t>Toe buttress, drainage layer</t>
  </si>
  <si>
    <t>Toe buttress, bulk fill</t>
  </si>
  <si>
    <t>Excavate channel, soil</t>
  </si>
  <si>
    <t>Excavate and replace</t>
  </si>
  <si>
    <t>Grade/shape tailings surface</t>
  </si>
  <si>
    <t>Liner bedding</t>
  </si>
  <si>
    <t>Install permanent instrumentation</t>
  </si>
  <si>
    <t>Install permanent instrumentation, drilling</t>
  </si>
  <si>
    <t>Supply geomembrame, HDPE, ES3, GCL</t>
  </si>
  <si>
    <t>Upper and lower bedding layers</t>
  </si>
  <si>
    <t>Install geomembrane, HDPE, ES3, GCL</t>
  </si>
  <si>
    <t>Erosion protection layer</t>
  </si>
  <si>
    <t>Install infiltration/seepage instrumentation</t>
  </si>
  <si>
    <t>Install permanent instrumentation, supply &amp; technican</t>
  </si>
  <si>
    <t>Concrete wall in  portals</t>
  </si>
  <si>
    <t>Backfill portal #1</t>
  </si>
  <si>
    <t>Backfill portal #2</t>
  </si>
  <si>
    <t>Cap raise #2</t>
  </si>
  <si>
    <t>Cap shaft #1</t>
  </si>
  <si>
    <t>Cap shaft #2</t>
  </si>
  <si>
    <t>Backfill open stope</t>
  </si>
  <si>
    <t>Concrete cap over open stope</t>
  </si>
  <si>
    <t>Operate pumps to flood workings</t>
  </si>
  <si>
    <t>Remove hazardous materials, U/G labor</t>
  </si>
  <si>
    <t>Remove/decontam. stationary &amp; elect. equip</t>
  </si>
  <si>
    <t>Remove/decontam. mobile equipment</t>
  </si>
  <si>
    <t>Install water quality monitoring pipes</t>
  </si>
  <si>
    <t>Install permanent pumping system</t>
  </si>
  <si>
    <t>Consolidate &amp; dump boneyard debris</t>
  </si>
  <si>
    <t>Place rock cover</t>
  </si>
  <si>
    <t>Waste batteries</t>
  </si>
  <si>
    <t>Assay &amp; environmental lab reagents</t>
  </si>
  <si>
    <t>Glycol</t>
  </si>
  <si>
    <t>Contour water intake area</t>
  </si>
  <si>
    <t>Doze &amp; spread excavated material</t>
  </si>
  <si>
    <t>Backfill/recontour</t>
  </si>
  <si>
    <t>Install flow dissipation</t>
  </si>
  <si>
    <t>Vegetate remainder of ditch</t>
  </si>
  <si>
    <t>Excavate/install sumps</t>
  </si>
  <si>
    <t>Install pumping wells</t>
  </si>
  <si>
    <t>Install pumps/pipelines/power supply</t>
  </si>
  <si>
    <t>Build sludge containment facility</t>
  </si>
  <si>
    <t>kW-h</t>
  </si>
  <si>
    <t>Misc. supplies, hoses, tools</t>
  </si>
  <si>
    <t>Sampling equipment</t>
  </si>
  <si>
    <t>Analyses</t>
  </si>
  <si>
    <t>Reporting</t>
  </si>
  <si>
    <t>Truck rental</t>
  </si>
  <si>
    <t>Air support</t>
  </si>
  <si>
    <t>Communications</t>
  </si>
  <si>
    <t>Electrician/mechanic to maintain treatment plant</t>
  </si>
  <si>
    <t>Equipment maintenance and parts</t>
  </si>
  <si>
    <t>Road maintenance (incl. snow removal)</t>
  </si>
  <si>
    <t>Shipping to laboratory</t>
  </si>
  <si>
    <t>Number of years of water treatment</t>
  </si>
  <si>
    <t>SURFACE AND GROUNDWATER MANAGEMENT</t>
  </si>
  <si>
    <t>Annual water treatment costs</t>
  </si>
  <si>
    <t>Interim Care and Maintenance</t>
  </si>
  <si>
    <t>INTERIM CARE AND MAINTENANCE</t>
  </si>
  <si>
    <t>geotechnical assessment</t>
  </si>
  <si>
    <t>Number of years of ICM</t>
  </si>
  <si>
    <t>Loader</t>
  </si>
  <si>
    <t>Winter road tariff</t>
  </si>
  <si>
    <t>Filter by unit</t>
  </si>
  <si>
    <t>Excavate Rip Rap</t>
  </si>
  <si>
    <t>Pump sand BackFill</t>
  </si>
  <si>
    <t>Accomodation</t>
  </si>
  <si>
    <t>Site Inspection Report</t>
  </si>
  <si>
    <t>Treatment Plant - Construct</t>
  </si>
  <si>
    <t>Treatment Plant - Operate</t>
  </si>
  <si>
    <t>SpillWay - Clear</t>
  </si>
  <si>
    <t>Labour &amp; Equipment Rates</t>
  </si>
  <si>
    <t>Administative staff</t>
  </si>
  <si>
    <t>Buildings - Decontaminate</t>
  </si>
  <si>
    <t>TAILINGS FACILITY</t>
  </si>
  <si>
    <t>CHEMICALS AND CONTAMINATED SOIL MANAGEMENT</t>
  </si>
  <si>
    <t>Total</t>
  </si>
  <si>
    <t>% of Total</t>
  </si>
  <si>
    <t>Chemicals/Soil Area Name:</t>
  </si>
  <si>
    <t>Unit Cost Table (for refining unit costs see "Estimator" worksheet)</t>
  </si>
  <si>
    <t>INDIRECT COSTS</t>
  </si>
  <si>
    <t>Nuclear sources</t>
  </si>
  <si>
    <t>Mobilization/Demobilization:</t>
  </si>
  <si>
    <t>DEMOBILIZE HEAVY EQUIPMENT</t>
  </si>
  <si>
    <t>DEMOBILIZE CAMP</t>
  </si>
  <si>
    <t>DEMOBILIZE WORKERS</t>
  </si>
  <si>
    <t>Accomodation Complex</t>
  </si>
  <si>
    <t>Process Facilities</t>
  </si>
  <si>
    <t>Offices, Repair, Lab, Warehouse</t>
  </si>
  <si>
    <t>Storage Facilites</t>
  </si>
  <si>
    <t>Water and Wastewater Treatment Facilities</t>
  </si>
  <si>
    <t>U/G Heating Plant</t>
  </si>
  <si>
    <t>Emulsion Plant</t>
  </si>
  <si>
    <t>AN Storage Facility</t>
  </si>
  <si>
    <t>Warehouse, Shops and Other</t>
  </si>
  <si>
    <t>Fuel tanks</t>
  </si>
  <si>
    <t>TOTAL COSTS</t>
  </si>
  <si>
    <t>-</t>
  </si>
  <si>
    <t>hydrogen peroxide, 35%</t>
  </si>
  <si>
    <t>Place overburden</t>
  </si>
  <si>
    <t>Conduct stability and setback study</t>
  </si>
  <si>
    <t>Remove stationary equipment (sump pumps)</t>
  </si>
  <si>
    <t>Remove dewatering pipeline</t>
  </si>
  <si>
    <t>Toe buttress, fill mat'l A</t>
  </si>
  <si>
    <t>Toe buttress, fill mat'l B</t>
  </si>
  <si>
    <t>Soil cover - excavate,haul,spread&amp;compact</t>
  </si>
  <si>
    <t>Rock cover - excavate,haul &amp; spread</t>
  </si>
  <si>
    <t>Liner subgrade preparation - compact</t>
  </si>
  <si>
    <t>Supply geomembrame</t>
  </si>
  <si>
    <t>Install geomembrane</t>
  </si>
  <si>
    <t>Excavate downslope drainage channel &amp; chute</t>
  </si>
  <si>
    <t>Rip rap drainage channel and chute</t>
  </si>
  <si>
    <t>Protective cover - excavate,haul,spread&amp;compact</t>
  </si>
  <si>
    <t>Subgrade preparation - doze surface</t>
  </si>
  <si>
    <t>VERY LOW PERMEABILITY COVER (in addition to above)</t>
  </si>
  <si>
    <t>Compactor</t>
  </si>
  <si>
    <t>SUBTOTAL: Indirect Costs</t>
  </si>
  <si>
    <t>BONDING/INSURANCE</t>
  </si>
  <si>
    <t>Vegetate spread material</t>
  </si>
  <si>
    <t>Supply geomembrane</t>
  </si>
  <si>
    <t>Excavate pond</t>
  </si>
  <si>
    <t>$/ha</t>
  </si>
  <si>
    <t>Bedding layer</t>
  </si>
  <si>
    <t>Cyanide destruction water treatment pumping</t>
  </si>
  <si>
    <t>Reagents</t>
  </si>
  <si>
    <t>tonnes</t>
  </si>
  <si>
    <t>interim water treatment</t>
  </si>
  <si>
    <t>SNP/AEMP water sampling &amp; reporting</t>
  </si>
  <si>
    <t>Construct embankment/dam</t>
  </si>
  <si>
    <t>Chemicals, purchase and shipping</t>
  </si>
  <si>
    <t>Passive/biological additives</t>
  </si>
  <si>
    <t>Upgrade/modify pumping system - report to WTP</t>
  </si>
  <si>
    <t>Excavate seepage collection pond</t>
  </si>
  <si>
    <t>* for construction of passive treatment system refer to "Water Management"</t>
  </si>
  <si>
    <t>**Heap leach ARD/ML seepage treatment becomes post-closure water treatment cost</t>
  </si>
  <si>
    <t>Reclamation activities</t>
  </si>
  <si>
    <t>Long term reclamation activities (eg pump flooding)</t>
  </si>
  <si>
    <t>Pump shipping</t>
  </si>
  <si>
    <t>Pipe shipping</t>
  </si>
  <si>
    <t>MOBILIZE FUEL</t>
  </si>
  <si>
    <t>Fuel freight - reclamation activities</t>
  </si>
  <si>
    <t>Fuel freight accomodations</t>
  </si>
  <si>
    <t>Pump water (to pit, U/G)</t>
  </si>
  <si>
    <t xml:space="preserve"> For cost of long-term/post-closure water treatment see "WATER TREATMENT" Worksheet"</t>
  </si>
  <si>
    <t>HEALTH AND SAFETY PLANS/MONITORING &amp; QA/QC</t>
  </si>
  <si>
    <t>Construct diversion ditches</t>
  </si>
  <si>
    <t>Soil cover</t>
  </si>
  <si>
    <t>Supply geotextile/geosynthetic</t>
  </si>
  <si>
    <t>Subgrade preparation - compact</t>
  </si>
  <si>
    <t>Rock cover</t>
  </si>
  <si>
    <t>Place cover over PAG rock</t>
  </si>
  <si>
    <t>Stabilize side slopes</t>
  </si>
  <si>
    <t>Breach embankment</t>
  </si>
  <si>
    <t>Remove pipeline</t>
  </si>
  <si>
    <t>Install  pumping system</t>
  </si>
  <si>
    <t>Remove pumping system</t>
  </si>
  <si>
    <t>MOBILIZE MISC. EQUIPMENT</t>
  </si>
  <si>
    <t>Monitoring Airfare</t>
  </si>
  <si>
    <t>Reclamation activities - transport</t>
  </si>
  <si>
    <t>Reclamation activities - travel time</t>
  </si>
  <si>
    <t>manhours</t>
  </si>
  <si>
    <t>Long term reclamation activities (eg pump flooding) - transport</t>
  </si>
  <si>
    <t>Long term reclamation activities (eg pump flooding) - travel time</t>
  </si>
  <si>
    <t>Annual fuel</t>
  </si>
  <si>
    <t>Annual power</t>
  </si>
  <si>
    <t>annual fuel</t>
  </si>
  <si>
    <t>misc. supplies</t>
  </si>
  <si>
    <t>extra personnel</t>
  </si>
  <si>
    <t>dozers</t>
  </si>
  <si>
    <t>dozerl</t>
  </si>
  <si>
    <t>dozer, small</t>
  </si>
  <si>
    <t>dozer, large</t>
  </si>
  <si>
    <t>smooth drum compactor</t>
  </si>
  <si>
    <t>Construct access roads</t>
  </si>
  <si>
    <t>Inter-cell flow structures</t>
  </si>
  <si>
    <t>Install liners</t>
  </si>
  <si>
    <t>Install growth media</t>
  </si>
  <si>
    <t>Wetland vegetation</t>
  </si>
  <si>
    <t>Post-Closure Monitoring &amp;  Maintenance:</t>
  </si>
  <si>
    <t>Annual geotechnical inspection</t>
  </si>
  <si>
    <t>Survey inspection</t>
  </si>
  <si>
    <t>Site water monitoring (AEMP and SNP)</t>
  </si>
  <si>
    <t xml:space="preserve">   - Post pit flooding</t>
  </si>
  <si>
    <t>Air Quality Monitoring Program (AQMP)</t>
  </si>
  <si>
    <t>Wildlife Effects Monitoring Program (WEMP)</t>
  </si>
  <si>
    <t>Vegetation Monitoring</t>
  </si>
  <si>
    <t>Repair erosion - infill gullies</t>
  </si>
  <si>
    <t>Repair erosion - upgrade diversion ditches</t>
  </si>
  <si>
    <t>Remove problem vegetation</t>
  </si>
  <si>
    <t>Repair animal damage</t>
  </si>
  <si>
    <t>Repair/upgrade access controls</t>
  </si>
  <si>
    <t>Repair erosion</t>
  </si>
  <si>
    <t>Clear spillway</t>
  </si>
  <si>
    <t>POST-CLOSURE WATER TREATMENT</t>
  </si>
  <si>
    <t>Discount rate for calculation of net present value of post-closure cost, %</t>
  </si>
  <si>
    <t>Number of years of post-closure activity</t>
  </si>
  <si>
    <t>Present Value of payment stream</t>
  </si>
  <si>
    <t xml:space="preserve">PERCENT OF SUBTOTAL </t>
  </si>
  <si>
    <t>Grout bulkhead</t>
  </si>
  <si>
    <t>Doze tailings to final contour</t>
  </si>
  <si>
    <t>Capital Expenditures and Short Term Water Treatment identified in 'Instructions' worksheet</t>
  </si>
  <si>
    <t>Excavate ditches -soil</t>
  </si>
  <si>
    <t>Excavate ditches -rock</t>
  </si>
  <si>
    <t>Post Closure Water Treatment - Identified as long term/post-closure in 'Instructions' worksheet</t>
  </si>
  <si>
    <t>manday</t>
  </si>
  <si>
    <t>Low: removal of asbestos siding &amp; flooring; High: removal of insulated pipes, friable asbestos</t>
  </si>
  <si>
    <t>Wood</t>
  </si>
  <si>
    <t>BRW</t>
  </si>
  <si>
    <t>Steel - for salvage</t>
  </si>
  <si>
    <t>Small pour</t>
  </si>
  <si>
    <t>Large pour</t>
  </si>
  <si>
    <t>Specified: concrete crown pillar</t>
  </si>
  <si>
    <t>Low: YK; High=1.5xLow</t>
  </si>
  <si>
    <t>Low: small, "clean" site</t>
  </si>
  <si>
    <t>Low cost: doze crest off dump</t>
  </si>
  <si>
    <t>High cost: push up to 300 m</t>
  </si>
  <si>
    <t>drill/blast/load/short haul</t>
  </si>
  <si>
    <t>drill/blast/load/long haul</t>
  </si>
  <si>
    <t>RB2 + spread and compact</t>
  </si>
  <si>
    <t>Low:quarry operations for bulk fill</t>
  </si>
  <si>
    <t>Specified activity</t>
  </si>
  <si>
    <t>RC2 + spread and compact</t>
  </si>
  <si>
    <t>(e.g. ditch/spillway excavation)</t>
  </si>
  <si>
    <t>Excavate Rock; Low Spec's and QA/QC</t>
  </si>
  <si>
    <t xml:space="preserve">Excavate Rock; High Spec's and QA/QC </t>
  </si>
  <si>
    <t>e,g, cover construction</t>
  </si>
  <si>
    <t>drill/blast/load/short haul/place</t>
  </si>
  <si>
    <t>drill/blast/load/long haul/place</t>
  </si>
  <si>
    <t>Low:foundation excavation;High:spillway excavation</t>
  </si>
  <si>
    <t>Specified-drift excavation</t>
  </si>
  <si>
    <t>High: quarry &amp; place rip rap in channel</t>
  </si>
  <si>
    <t>source is waste dump/short haul</t>
  </si>
  <si>
    <t>source is waste dump/long haul</t>
  </si>
  <si>
    <t>Excavate Soil; Low Spec's and QA/QC</t>
  </si>
  <si>
    <t>excavate/load/short haul</t>
  </si>
  <si>
    <t>excavate/load/long haul</t>
  </si>
  <si>
    <t>SB2 + spread and compact</t>
  </si>
  <si>
    <t xml:space="preserve">Tailings </t>
  </si>
  <si>
    <t>Low: non-engineered; High:engineered</t>
  </si>
  <si>
    <t>Excavate Soil, High Spec's and QA/QC</t>
  </si>
  <si>
    <t>SC2 + spread and compact</t>
  </si>
  <si>
    <t>Low: non-engineered; High:engineered (e.g. complex covers, low volume dam construction)</t>
  </si>
  <si>
    <t>Backfill adit with waste rock</t>
  </si>
  <si>
    <t>Low: rehandle waste rock dump by dozing; High:rehandle waste rock by hauling</t>
  </si>
  <si>
    <t>Fuel and Electricity</t>
  </si>
  <si>
    <t>FNC</t>
  </si>
  <si>
    <t>Fuel mobilization</t>
  </si>
  <si>
    <t>High: winter road usage</t>
  </si>
  <si>
    <t>Electricity</t>
  </si>
  <si>
    <t>Low and High:Yellowknife; Specified:diesel generator</t>
  </si>
  <si>
    <t>geotextile</t>
  </si>
  <si>
    <t>Supply and install</t>
  </si>
  <si>
    <t>Supply and install; large quantity</t>
  </si>
  <si>
    <t>FOB Yellowknife</t>
  </si>
  <si>
    <t>Low:geotextile; High:ES3 or HDPE</t>
  </si>
  <si>
    <t>High: cement, FOB Yellowknife</t>
  </si>
  <si>
    <t>Electrician</t>
  </si>
  <si>
    <t>Registered engineer</t>
  </si>
  <si>
    <t>Journeyman - various</t>
  </si>
  <si>
    <t xml:space="preserve">Labour - skilled </t>
  </si>
  <si>
    <t>Labour - unskilled</t>
  </si>
  <si>
    <t>Heavy duty mechanic</t>
  </si>
  <si>
    <t>mech</t>
  </si>
  <si>
    <t>oper-wt</t>
  </si>
  <si>
    <t>Water treatment plant operator</t>
  </si>
  <si>
    <t>Grader</t>
  </si>
  <si>
    <t>Dump truck off hwy 30-50 tonnes</t>
  </si>
  <si>
    <t>Dump truck off hwy 55-75 tonnes</t>
  </si>
  <si>
    <t>Excavator - 68.95+tonnes</t>
  </si>
  <si>
    <t>Excavator - 26.76-30.84 tonnes</t>
  </si>
  <si>
    <t>load-s</t>
  </si>
  <si>
    <t>exc-l</t>
  </si>
  <si>
    <t>load-l</t>
  </si>
  <si>
    <t>exc-s</t>
  </si>
  <si>
    <t>grad</t>
  </si>
  <si>
    <t>truck-s</t>
  </si>
  <si>
    <t>truck-l</t>
  </si>
  <si>
    <t>fuel truck</t>
  </si>
  <si>
    <t>water truck</t>
  </si>
  <si>
    <t>ftruck</t>
  </si>
  <si>
    <t>wtruck</t>
  </si>
  <si>
    <t>MCR</t>
  </si>
  <si>
    <t>refurbish existing camp</t>
  </si>
  <si>
    <t>flight</t>
  </si>
  <si>
    <t>MW</t>
  </si>
  <si>
    <t>Low:e.g. 8 passenger; High: Dash 7</t>
  </si>
  <si>
    <t>Oil Removal</t>
  </si>
  <si>
    <t>Low:waste oil heater; High: ship offsite</t>
  </si>
  <si>
    <t>oil removal</t>
  </si>
  <si>
    <t>PCB Removal</t>
  </si>
  <si>
    <t>Low: shipping, handling &amp; disposal from Yellowknife</t>
  </si>
  <si>
    <t>Pipes, small (&lt;6in dia.)</t>
  </si>
  <si>
    <t>remove/dispose on site</t>
  </si>
  <si>
    <t>install</t>
  </si>
  <si>
    <t>Low: remove/dispose on site; High: remove/re-use</t>
  </si>
  <si>
    <t>supply</t>
  </si>
  <si>
    <t>Low:supply; High:supply and ship</t>
  </si>
  <si>
    <t>PSR</t>
  </si>
  <si>
    <t>PSS</t>
  </si>
  <si>
    <t>PSI</t>
  </si>
  <si>
    <t>Pipes, large (&gt;6in dia.)</t>
  </si>
  <si>
    <t>PLR</t>
  </si>
  <si>
    <t>PLS</t>
  </si>
  <si>
    <t>PLI</t>
  </si>
  <si>
    <t>Power Lines</t>
  </si>
  <si>
    <t>Pump capital cost</t>
  </si>
  <si>
    <t>Pump maintenance</t>
  </si>
  <si>
    <t>PM</t>
  </si>
  <si>
    <t>Scarify - road/mine site</t>
  </si>
  <si>
    <t>Survey/Instrumentation</t>
  </si>
  <si>
    <t>2 person crew</t>
  </si>
  <si>
    <t>Water Sampling/Analysis/Reporting</t>
  </si>
  <si>
    <t>shipping</t>
  </si>
  <si>
    <t>Construction</t>
  </si>
  <si>
    <t>Usage</t>
  </si>
  <si>
    <t>WRU</t>
  </si>
  <si>
    <t>WRC</t>
  </si>
  <si>
    <t>kmtonne</t>
  </si>
  <si>
    <t>Low:unit cost code SCS;High:excavate &amp; backfill collapsed portal;Spec: installed pressure plug</t>
  </si>
  <si>
    <t>grout</t>
  </si>
  <si>
    <t>litres</t>
  </si>
  <si>
    <t>Supervisor</t>
  </si>
  <si>
    <t>Evironmental technologist</t>
  </si>
  <si>
    <t>Fuel cost - gas</t>
  </si>
  <si>
    <t>Fuel cost - diesel</t>
  </si>
  <si>
    <t>Treatment Chemicals</t>
  </si>
  <si>
    <t>sman</t>
  </si>
  <si>
    <t>super</t>
  </si>
  <si>
    <t>eng</t>
  </si>
  <si>
    <t>envco</t>
  </si>
  <si>
    <t>envtech</t>
  </si>
  <si>
    <t>elec</t>
  </si>
  <si>
    <t>journey</t>
  </si>
  <si>
    <t>lab-s</t>
  </si>
  <si>
    <t>lab-us</t>
  </si>
  <si>
    <t>Constructed Wetland</t>
  </si>
  <si>
    <t>CWTS</t>
  </si>
  <si>
    <t>Veg. blanket/erosion mat</t>
  </si>
  <si>
    <t>Equipment rates include operator and fuel</t>
  </si>
  <si>
    <t>Decontaminate and dispose on-site</t>
  </si>
  <si>
    <t>HAZARDOUS MATERIALS REMOVAL</t>
  </si>
  <si>
    <t>Machine shop paints, solvents etc</t>
  </si>
  <si>
    <t>Install HDPE piping system from collection pond</t>
  </si>
  <si>
    <t>FCG</t>
  </si>
  <si>
    <t>FCD</t>
  </si>
  <si>
    <t>FCM</t>
  </si>
  <si>
    <t>FCE</t>
  </si>
  <si>
    <t>BUILDING DECONTAMINATION &amp; CONSOLIDATION OF HAZARDOUS MATERIALS</t>
  </si>
  <si>
    <t>Other hazardous materials</t>
  </si>
  <si>
    <t>Hazardous materials audit</t>
  </si>
  <si>
    <t>Environmental technician/coordinator</t>
  </si>
  <si>
    <t>CONTROL ACCESS</t>
  </si>
  <si>
    <t>STABILITY STUDY</t>
  </si>
  <si>
    <t>STABILIZE SLOPES</t>
  </si>
  <si>
    <t>COVER/CONTOUR SLOPES</t>
  </si>
  <si>
    <t>CONSTRUCT DIVERSION DITCHES</t>
  </si>
  <si>
    <t>INSTALL BULKHEADS</t>
  </si>
  <si>
    <t>FLOOD MINE</t>
  </si>
  <si>
    <t>INSTALL GROUNDWATER COLLECTION SYSTEM</t>
  </si>
  <si>
    <t>REMOVE HAZARDOUS MATERIALS</t>
  </si>
  <si>
    <t>COVER TAILINGS</t>
  </si>
  <si>
    <t>STABILIZE EMBANKMENT(S)</t>
  </si>
  <si>
    <t>BURY PAG ROCK</t>
  </si>
  <si>
    <t>STABILIZE DECANT SYSTEM</t>
  </si>
  <si>
    <t>REMOVE TAILINGS DISCHARGE</t>
  </si>
  <si>
    <t>TREAT SUPERNATANT</t>
  </si>
  <si>
    <t>FLOOD TAILINGS</t>
  </si>
  <si>
    <t>UPGRADE SPILLWAY</t>
  </si>
  <si>
    <t>CONSTRUCT SPILLWAY</t>
  </si>
  <si>
    <t>CONSTRUCT SEEPAGE COLLECTION POND</t>
  </si>
  <si>
    <t>Passive additives purchase and shipping</t>
  </si>
  <si>
    <t>FLOOD PIT-Captital</t>
  </si>
  <si>
    <t>FLOOD PIT-Annual Cost</t>
  </si>
  <si>
    <t>Number of years of pump flooding</t>
  </si>
  <si>
    <t>Annual pumping costs</t>
  </si>
  <si>
    <t>Total pumping costs</t>
  </si>
  <si>
    <t>Number of years of treatment</t>
  </si>
  <si>
    <t>Annual treatment costs</t>
  </si>
  <si>
    <t>Total treatment costs</t>
  </si>
  <si>
    <t>* For construction of passive treatment system refer to "Water Management".  ARD/ML seepage treatment becomes post-closure water treatment cost</t>
  </si>
  <si>
    <t>TREAT ROCK PILE SEEPAGE - see "Water Management"</t>
  </si>
  <si>
    <t>HEAP LEACH SEEPAGE TREATMENT - Cyanide Detox</t>
  </si>
  <si>
    <t>HEAP LEACH SEEPAGE TREATMENT - ARD/ML**</t>
  </si>
  <si>
    <t>COVER ROCK PILE</t>
  </si>
  <si>
    <t>RELOCATE DUMPS</t>
  </si>
  <si>
    <t>DISPOSE MOBILE EQUIPMENT</t>
  </si>
  <si>
    <t>LANDFILL FOR DEMOLITION WASTE</t>
  </si>
  <si>
    <t>GRADE AND CONTOUR PADS</t>
  </si>
  <si>
    <t>RECLAIM ROADS</t>
  </si>
  <si>
    <t>BREACH DYKE EMBANKMENT</t>
  </si>
  <si>
    <t>STABILIZE SEDIMENT PONDS/WATER MANAGEMENT PONDS</t>
  </si>
  <si>
    <t>REDIRECT RUNOFF/CONSTRUCT DIVERSION DITCHES</t>
  </si>
  <si>
    <t>BREACH DITCHES</t>
  </si>
  <si>
    <t>WATER CONTROL IN RECLAMATION QUARRY</t>
  </si>
  <si>
    <t>REMOVE PIPELINES</t>
  </si>
  <si>
    <t>GROUNDWATER COLLECTION SYSTEM</t>
  </si>
  <si>
    <t>CONSTRUCT CONTAMINATED WATER STORAGE POND</t>
  </si>
  <si>
    <t>CONSTRUCT PASSIVE TREATMENT SYSTEM (e.g. Constructed Wetland)</t>
  </si>
  <si>
    <t>CONSTRUCT WATER TREATMENT PLANT</t>
  </si>
  <si>
    <t>ADDITION OF REAGENTS TO WTP</t>
  </si>
  <si>
    <t>LABOUR AND SUPPLIES</t>
  </si>
  <si>
    <t>WTP WATER SAMPLING AND ANALYSES</t>
  </si>
  <si>
    <t>SITE ACCESS</t>
  </si>
  <si>
    <t>MONITORING &amp; INSPECTIONS</t>
  </si>
  <si>
    <t>COVER MAINTENANCE</t>
  </si>
  <si>
    <t>SPILLWAY MAINTENANCE</t>
  </si>
  <si>
    <t>CWTS MAINTENANCE</t>
  </si>
  <si>
    <t>Maintain flow, restore vegetation</t>
  </si>
  <si>
    <t>Waste fuel</t>
  </si>
  <si>
    <t>Process reagents</t>
  </si>
  <si>
    <t>High:contour surface - wet or frozen; Specified:haul/place wet infill</t>
  </si>
  <si>
    <t>Maintain pump/pipeline</t>
  </si>
  <si>
    <t>Pump operating cost</t>
  </si>
  <si>
    <t>POC</t>
  </si>
  <si>
    <t>PC</t>
  </si>
  <si>
    <t>pump operating costs should be calculated based on pump capacity, fuel costs, etc.</t>
  </si>
  <si>
    <t>Fuel freight - long term reclamation activities</t>
  </si>
  <si>
    <t>Labour:fuel management, comissioning/decom</t>
  </si>
  <si>
    <t>Operate pumps (power)</t>
  </si>
  <si>
    <t>$/h</t>
  </si>
  <si>
    <t>TREAT SEEPAGE - see "Water Management" and "Water Treatment"</t>
  </si>
  <si>
    <t>Specified: puncture concrete foundation slabs</t>
  </si>
  <si>
    <t>Break foundation slabs</t>
  </si>
  <si>
    <t>Contam. soil investigation - Phase 1</t>
  </si>
  <si>
    <t>Contam. soil investigation - Phase 2</t>
  </si>
  <si>
    <t>Excavate and transport to offsite facility</t>
  </si>
  <si>
    <t>ESA Phase 1</t>
  </si>
  <si>
    <t>CS1</t>
  </si>
  <si>
    <t>CS2</t>
  </si>
  <si>
    <t>cost includes sorting</t>
  </si>
  <si>
    <t>RRS</t>
  </si>
  <si>
    <t>Site manager</t>
  </si>
  <si>
    <t>PBF</t>
  </si>
  <si>
    <t>SW</t>
  </si>
  <si>
    <t>TPS</t>
  </si>
  <si>
    <t>TPL</t>
  </si>
  <si>
    <t>TPO</t>
  </si>
  <si>
    <t>Supply/install pump station</t>
  </si>
  <si>
    <t>Supply/install piping system</t>
  </si>
  <si>
    <t>Remove pump post-closure</t>
  </si>
  <si>
    <t>Remove pipeline post-closure</t>
  </si>
  <si>
    <t>Decontaminate offices/warehouse/accom</t>
  </si>
  <si>
    <t>*Regulatory costs - annual reporting, management plans, progress reports etc.</t>
  </si>
  <si>
    <t xml:space="preserve">   - Active closure and flooding</t>
  </si>
  <si>
    <t>Supply/install pump</t>
  </si>
  <si>
    <t>Other - crown pillar study</t>
  </si>
  <si>
    <t>SC4L</t>
  </si>
  <si>
    <t>SC3H</t>
  </si>
  <si>
    <t>RB4H</t>
  </si>
  <si>
    <t>Geotextile</t>
  </si>
  <si>
    <t>GSTL</t>
  </si>
  <si>
    <t>ppls</t>
  </si>
  <si>
    <t>SC3L</t>
  </si>
  <si>
    <t>BDAL</t>
  </si>
  <si>
    <t>brs1s</t>
  </si>
  <si>
    <t>brcs</t>
  </si>
  <si>
    <t>scfyh</t>
  </si>
  <si>
    <t>supervisor</t>
  </si>
  <si>
    <t>superh</t>
  </si>
  <si>
    <t>lab-sl</t>
  </si>
  <si>
    <t>elech</t>
  </si>
  <si>
    <t>mechh</t>
  </si>
  <si>
    <t>fcdh</t>
  </si>
  <si>
    <t>accmh</t>
  </si>
  <si>
    <t>wrul</t>
  </si>
  <si>
    <t>wrcl</t>
  </si>
  <si>
    <t>tonnekm</t>
  </si>
  <si>
    <t>mwl</t>
  </si>
  <si>
    <t>sc3h</t>
  </si>
  <si>
    <t>SH</t>
  </si>
  <si>
    <t>RB1H</t>
  </si>
  <si>
    <t>EA</t>
  </si>
  <si>
    <t>covered under Surface Water Mgmt</t>
  </si>
  <si>
    <t>AE</t>
  </si>
  <si>
    <t>Allow</t>
  </si>
  <si>
    <t>SB1L</t>
  </si>
  <si>
    <t>Ea</t>
  </si>
  <si>
    <t>CS1L</t>
  </si>
  <si>
    <t>More money required for INAC to complete an ESA program</t>
  </si>
  <si>
    <t>Not required</t>
  </si>
  <si>
    <t>est.</t>
  </si>
  <si>
    <t>orl</t>
  </si>
  <si>
    <t>ea</t>
  </si>
  <si>
    <t>scfyl</t>
  </si>
  <si>
    <t xml:space="preserve">Note:  </t>
  </si>
  <si>
    <t>mechl</t>
  </si>
  <si>
    <t>Power Plant</t>
  </si>
  <si>
    <t>Communication Tower</t>
  </si>
  <si>
    <t>Fire Protection pumping station</t>
  </si>
  <si>
    <t>Worker Dry</t>
  </si>
  <si>
    <t>WTP &amp; Fresh Water Pumping Station</t>
  </si>
  <si>
    <t xml:space="preserve">WRSF Pond and Attenuation Pond Pumphouses </t>
  </si>
  <si>
    <t>Water Intake</t>
  </si>
  <si>
    <t>brs1l</t>
  </si>
  <si>
    <t>brs1h</t>
  </si>
  <si>
    <t>Scarify ore piles laydown area</t>
  </si>
  <si>
    <t>Fuel tanks on site for bulk fuel storage</t>
  </si>
  <si>
    <t>sc3l</t>
  </si>
  <si>
    <t>Remove sediment from WRSF Pond</t>
  </si>
  <si>
    <t>rr2l</t>
  </si>
  <si>
    <t>SB3l</t>
  </si>
  <si>
    <t>WATER MANAGEMENT</t>
  </si>
  <si>
    <t>Water Treatment (reagents, equip Op. labour)</t>
  </si>
  <si>
    <t>Water pumping from sumps and ponds to treatment plant</t>
  </si>
  <si>
    <t>Annual Treatment Plant Servicing</t>
  </si>
  <si>
    <t>Treatment Plant Servicing Travel Allowance</t>
  </si>
  <si>
    <t>visit</t>
  </si>
  <si>
    <t>lab-ss</t>
  </si>
  <si>
    <t>one skilled labourer</t>
  </si>
  <si>
    <t>assumes water treatment still required</t>
  </si>
  <si>
    <t>Surface water sampling</t>
  </si>
  <si>
    <t>Groundwater sampling</t>
  </si>
  <si>
    <t>Receiving.downstream water sampling</t>
  </si>
  <si>
    <t>Monitoring program</t>
  </si>
  <si>
    <t>wsh</t>
  </si>
  <si>
    <t>water treatment - refer to water treatment tab</t>
  </si>
  <si>
    <t>wt tab</t>
  </si>
  <si>
    <t xml:space="preserve">Subtotal, Annual post-closure costs </t>
  </si>
  <si>
    <t>mherh</t>
  </si>
  <si>
    <t>assume two excavators</t>
  </si>
  <si>
    <t>assume two dozers</t>
  </si>
  <si>
    <t>assume four dump trucks</t>
  </si>
  <si>
    <t>assume one set of shears</t>
  </si>
  <si>
    <t xml:space="preserve">assume one crane </t>
  </si>
  <si>
    <t>assume one loader</t>
  </si>
  <si>
    <t>assume three trucks</t>
  </si>
  <si>
    <t>mherl</t>
  </si>
  <si>
    <t>Maintain Camp Accomodations</t>
  </si>
  <si>
    <t>assumes sufficient fuel is on site to complete the work</t>
  </si>
  <si>
    <t>cost in mobilization of workers.</t>
  </si>
  <si>
    <t>BM-033</t>
  </si>
  <si>
    <t xml:space="preserve">Cap Vent Raise </t>
  </si>
  <si>
    <t>BM-028</t>
  </si>
  <si>
    <t>TMAC</t>
  </si>
  <si>
    <t>lm</t>
  </si>
  <si>
    <t>BM-028 &amp; BM-033 Relocate debris and equipment to Roberts Bay</t>
  </si>
  <si>
    <t>BM-031</t>
  </si>
  <si>
    <t>Supply &amp; Install geotextile/geosynthetic</t>
  </si>
  <si>
    <t>Drill and Blast rock for cover BM-031</t>
  </si>
  <si>
    <t>Generate rock cover</t>
  </si>
  <si>
    <t>BM-038</t>
  </si>
  <si>
    <t>BM-038 assumes 300 mm cover</t>
  </si>
  <si>
    <t>Final grading of landfill cover</t>
  </si>
  <si>
    <t>Waste Rock and Overburden Dump</t>
  </si>
  <si>
    <t>Grade Waste Rock Pile</t>
  </si>
  <si>
    <t>Grade Overburden Pile</t>
  </si>
  <si>
    <t>Grade Old Camp Ore Pile</t>
  </si>
  <si>
    <t>BM-040</t>
  </si>
  <si>
    <t>BM-026</t>
  </si>
  <si>
    <t>BM-024</t>
  </si>
  <si>
    <t>Grade Ore Stockpile</t>
  </si>
  <si>
    <t>BM-001 in BM-036 Bldg &amp; Equip</t>
  </si>
  <si>
    <t>Grade roads</t>
  </si>
  <si>
    <t>Grade Helipad, Airstrip and Aprons</t>
  </si>
  <si>
    <t>BM-029, BM-030 and BM-034</t>
  </si>
  <si>
    <t>Airstrip/Apron and Helipad</t>
  </si>
  <si>
    <t xml:space="preserve">REMOVE BUILDINGS </t>
  </si>
  <si>
    <t>BM-029, BM-030 and BM-034 includes disposal in landfill</t>
  </si>
  <si>
    <t>BM-034</t>
  </si>
  <si>
    <t>BM-034 (3)</t>
  </si>
  <si>
    <t>Excavate and transport to Underground</t>
  </si>
  <si>
    <t>Place hydrocarbon underground</t>
  </si>
  <si>
    <t>BM-010</t>
  </si>
  <si>
    <t>Drain residual fuel from tanks</t>
  </si>
  <si>
    <t>REMOVE LINED CONTAINMENT STRUCTURES</t>
  </si>
  <si>
    <t>Decontaminate/Remove/Dispose of Liner</t>
  </si>
  <si>
    <t>Boston Mine</t>
  </si>
  <si>
    <t>Fuel tank piping and containment structure</t>
  </si>
  <si>
    <t>BM-010 includes load and transport to landfill</t>
  </si>
  <si>
    <t>Remove containment liner</t>
  </si>
  <si>
    <t>Excavate containment area</t>
  </si>
  <si>
    <t>BM-002</t>
  </si>
  <si>
    <t>BM-002 includes Dismantling and Demolition of Mill, Crusher and Process Plant</t>
  </si>
  <si>
    <t>Decontaminate sewage treatment plant</t>
  </si>
  <si>
    <t>BM-015</t>
  </si>
  <si>
    <t>Fire Water Tank</t>
  </si>
  <si>
    <t>Decontaminate Water Discharge Line</t>
  </si>
  <si>
    <t>BM-043</t>
  </si>
  <si>
    <t>Water Discharge Line</t>
  </si>
  <si>
    <t>Water Discharge Line -electrical</t>
  </si>
  <si>
    <t>BM-43</t>
  </si>
  <si>
    <t xml:space="preserve">Water Discharge </t>
  </si>
  <si>
    <t>BM-043 demo and landfill</t>
  </si>
  <si>
    <t>Based on 1000 mm cap</t>
  </si>
  <si>
    <t>Rock Crushing</t>
  </si>
  <si>
    <t>Grading at Vent Raise</t>
  </si>
  <si>
    <t>Sludge from Oil/Water Separator</t>
  </si>
  <si>
    <t xml:space="preserve">BM-030 de-icier impacted soil to underground (consolidate liner cover, containerize and haul) </t>
  </si>
  <si>
    <t>BM-010 &amp; BM-013</t>
  </si>
  <si>
    <t>Clean containment liners</t>
  </si>
  <si>
    <t>BM-010, BM -013 &amp; BM -030</t>
  </si>
  <si>
    <t>Decontaminate Process Plant</t>
  </si>
  <si>
    <t>BM-010, BM-030 &amp; BM-013</t>
  </si>
  <si>
    <t>BM-023, BM-037, BM-039 and BM-045 (assumes 4.1 km of road at 10 m width)</t>
  </si>
  <si>
    <t>BM-036 Developed Areas</t>
  </si>
  <si>
    <t>Tower fixtures and equipment</t>
  </si>
  <si>
    <t>BM-017 demolition</t>
  </si>
  <si>
    <t>BM-008 Demo, prep and haul waste to landfill</t>
  </si>
  <si>
    <t>BM-008 decommission equipment</t>
  </si>
  <si>
    <t>BM-003 dismantle equipment</t>
  </si>
  <si>
    <t>BM-009, BM-012 dismantle and transfer to  Landfill</t>
  </si>
  <si>
    <t>BM-029, BM-030 and BM-034 clean up</t>
  </si>
  <si>
    <t>BM-003 includes dismantling/demolition and haulage to Landfill</t>
  </si>
  <si>
    <t>Laydown area and Core Pad</t>
  </si>
  <si>
    <t>BM-014 &amp; BM-019 surface clean up</t>
  </si>
  <si>
    <t>BM-014 &amp; BM-019 debris haul and dispose of at landfill</t>
  </si>
  <si>
    <t>Post removals</t>
  </si>
  <si>
    <t>breach contact ponds</t>
  </si>
  <si>
    <t>BM-021, BM-025, BM-027 &amp; BM-032</t>
  </si>
  <si>
    <t>Contact Ponds decommissioning</t>
  </si>
  <si>
    <t>clean up general areas</t>
  </si>
  <si>
    <t>General Area debris haulage and disposal in landfill</t>
  </si>
  <si>
    <t>Remove lighting</t>
  </si>
  <si>
    <t>Tower fixtures</t>
  </si>
  <si>
    <t>BM-015 &amp; BM-016 Decon electrical</t>
  </si>
  <si>
    <t>BM-015 &amp; BM -016 demo and landfill</t>
  </si>
  <si>
    <t>BM-003 Prep equipment for offsite shipment</t>
  </si>
  <si>
    <t>Potable WTP &amp; STP</t>
  </si>
  <si>
    <t>WTP Mine Water</t>
  </si>
  <si>
    <t>BM-011 dismantle and haul to landfill</t>
  </si>
  <si>
    <t>BM-004, BM-005,BM-006, BM-007 demo, load, haul and tip at landfill</t>
  </si>
  <si>
    <t>decommission equipment</t>
  </si>
  <si>
    <t>BM-019 demolition</t>
  </si>
  <si>
    <t>BM-011 dismantle equipment</t>
  </si>
  <si>
    <t>Relocate Trailers to Roberts Bay</t>
  </si>
  <si>
    <t>Relocate Containers to Roberts Bay</t>
  </si>
  <si>
    <t>Dismantle, prep and haul stacks for offsite disposal</t>
  </si>
  <si>
    <t>BM-017 elec/mech discommissioning</t>
  </si>
  <si>
    <t>BM-018 Demolition</t>
  </si>
  <si>
    <t>BM-018 elec/mech discommissioning</t>
  </si>
  <si>
    <t>BM-018 - Containerization and disposal</t>
  </si>
  <si>
    <t xml:space="preserve">Accomodation Complex </t>
  </si>
  <si>
    <t>de-icing containment</t>
  </si>
  <si>
    <t>BM-030 excavate containment sump</t>
  </si>
  <si>
    <t>TMA contact water BM-032</t>
  </si>
  <si>
    <t>Berm 1 and 2 and Overburden pile</t>
  </si>
  <si>
    <t xml:space="preserve">Remove Liner </t>
  </si>
  <si>
    <t>all ponds (BM-021, BM-025, BM-027 and BM-032</t>
  </si>
  <si>
    <t>Decomission STP Pipe</t>
  </si>
  <si>
    <t>see Chemicals or Water Treatment</t>
  </si>
  <si>
    <t>DECOMISSION FRESH WATER SUPPLY and OTHER EQUIPMENT</t>
  </si>
  <si>
    <t>Remove pumps</t>
  </si>
  <si>
    <t>De-icing sump and contact water area pumps</t>
  </si>
  <si>
    <t>demo heli shack includes containerization and haul to landfill</t>
  </si>
  <si>
    <t>Water discharge line decommission</t>
  </si>
  <si>
    <t>Water discharge line load and haul to landfill</t>
  </si>
  <si>
    <t>Regulatory Reporting</t>
  </si>
  <si>
    <t>Mobilization of ICM equipment fleet</t>
  </si>
  <si>
    <t>ACI</t>
  </si>
  <si>
    <t xml:space="preserve">Operation and Maintenance </t>
  </si>
  <si>
    <t>includes camp operations</t>
  </si>
  <si>
    <t>Year 1, 2, 3, 6, 10, 15, 20, &amp; 25</t>
  </si>
  <si>
    <t>8 inspections @$35,000 each = $280,000</t>
  </si>
  <si>
    <t>Cover Monitoirng Inspections</t>
  </si>
  <si>
    <t>Year 2, 4, 6, 8, 10, 15, 20 &amp;25</t>
  </si>
  <si>
    <t>initial confirmatory program</t>
  </si>
  <si>
    <t>1 time event prorated for 10 years total = $100,000</t>
  </si>
  <si>
    <t>Year 1 - 10, 15, 20 &amp; 25</t>
  </si>
  <si>
    <t>13 insepctions @$20,000 = $260,000</t>
  </si>
  <si>
    <t>Year 1 - 5, 7, 10, 15, 20 &amp; 25</t>
  </si>
  <si>
    <t>10 insepctions @$60,000 = $600,000</t>
  </si>
  <si>
    <t>Regulatory Monitoring*</t>
  </si>
  <si>
    <t>Equipment mechanic for inspections</t>
  </si>
  <si>
    <t>days</t>
  </si>
  <si>
    <t>approximately 50 days of mechanic time over ten years</t>
  </si>
  <si>
    <t xml:space="preserve">Mobilization of equipment and material </t>
  </si>
  <si>
    <t>Demobilization of equipment and material</t>
  </si>
  <si>
    <t>Camp Rental</t>
  </si>
  <si>
    <t>year</t>
  </si>
  <si>
    <t>Camp Operations</t>
  </si>
  <si>
    <t xml:space="preserve">Food </t>
  </si>
  <si>
    <t>Camp Mobilization/Demobilization</t>
  </si>
  <si>
    <t>flights</t>
  </si>
  <si>
    <t>twenty workers three hours per shift</t>
  </si>
  <si>
    <t>air charter only</t>
  </si>
  <si>
    <t>Seacan landfill placement (double SRK volume)</t>
  </si>
  <si>
    <t>BM-017 consolidate and haul to landfill</t>
  </si>
  <si>
    <t>BM-017 dismantle into cut for haulage</t>
  </si>
  <si>
    <t>SRK Row Number</t>
  </si>
  <si>
    <t>Facility Name</t>
  </si>
  <si>
    <t>Task Description</t>
  </si>
  <si>
    <t>Boston Portal and Underground Works</t>
  </si>
  <si>
    <t>construct portal plug</t>
  </si>
  <si>
    <t>Boston Vent Raise</t>
  </si>
  <si>
    <t>construct a concrete cap (0.5 m thick reinforced concrete) to seal the top</t>
  </si>
  <si>
    <t>TO DELETE</t>
  </si>
  <si>
    <t>remove ducts, pipes, and cables</t>
  </si>
  <si>
    <t>remove ducts, pipes, electrical cables</t>
  </si>
  <si>
    <t>Boston TMA Tailings</t>
  </si>
  <si>
    <t>place 1 m thick liner protection layer of crushed rock &amp; ROQ</t>
  </si>
  <si>
    <t>C.5.02</t>
  </si>
  <si>
    <t xml:space="preserve">cover entire dump with hdpe liner, </t>
  </si>
  <si>
    <t>Produce ROQ (quarry drill&amp;blast)</t>
  </si>
  <si>
    <t>Produce Crush</t>
  </si>
  <si>
    <t>regrade top surface for positive drainage</t>
  </si>
  <si>
    <t>C.5.05</t>
  </si>
  <si>
    <t>Boston Waste Rock Pile</t>
  </si>
  <si>
    <t>grade for positive drainage</t>
  </si>
  <si>
    <t>Boston Overburden Pile</t>
  </si>
  <si>
    <t>Boston Old Camp Ore Stockpile</t>
  </si>
  <si>
    <t>regrade pads for positive drainage</t>
  </si>
  <si>
    <t>Old Boston Soil Treatment Facility</t>
  </si>
  <si>
    <t>test soils in existing landfarm</t>
  </si>
  <si>
    <t>Boston Airstrip De-icing Facility</t>
  </si>
  <si>
    <t>excavate and stockpile liner protection cover</t>
  </si>
  <si>
    <t>load contained contaminated soils into megabags for hauling</t>
  </si>
  <si>
    <t>haul megabags to Boston underground</t>
  </si>
  <si>
    <t>Boston Land Farm</t>
  </si>
  <si>
    <t>load contained contaminated soils into megabags for shipping off-site</t>
  </si>
  <si>
    <t>Boston Fuel Facility</t>
  </si>
  <si>
    <t>operate oil/water separator</t>
  </si>
  <si>
    <t>clean liner</t>
  </si>
  <si>
    <t>Boston Reagent Storage</t>
  </si>
  <si>
    <t>Boston Process Plant</t>
  </si>
  <si>
    <t>transport drums to Roberts Bay</t>
  </si>
  <si>
    <t>wash tanks</t>
  </si>
  <si>
    <t>drain residual fuel</t>
  </si>
  <si>
    <t>L</t>
  </si>
  <si>
    <t>consolidate fuel in barge at Roberts Bay</t>
  </si>
  <si>
    <t>Boston Sewage Treatment Plant</t>
  </si>
  <si>
    <t>flush and remove sewage plumbing, collect sewage sludge/waste water in 55 gallon drums</t>
  </si>
  <si>
    <t xml:space="preserve">each </t>
  </si>
  <si>
    <t>Boston South Apron</t>
  </si>
  <si>
    <t>disconnect containers and prep for shipping</t>
  </si>
  <si>
    <t>disassemble equipment</t>
  </si>
  <si>
    <t>Boston Exploration Office</t>
  </si>
  <si>
    <t>demolish cribbing, stairs, entryways, etc.</t>
  </si>
  <si>
    <t xml:space="preserve">load waste into containers </t>
  </si>
  <si>
    <t>C.4.01</t>
  </si>
  <si>
    <t>haul containers to Boston landfill</t>
  </si>
  <si>
    <t>decommission (electrical, mechanical, plumbing)</t>
  </si>
  <si>
    <t>C.1.05</t>
  </si>
  <si>
    <t>Boston Mill Office</t>
  </si>
  <si>
    <t>Boston Mine Office</t>
  </si>
  <si>
    <t>Boston Warehouse</t>
  </si>
  <si>
    <t>demolish tent structure</t>
  </si>
  <si>
    <t>Boston Mine Dry</t>
  </si>
  <si>
    <t>load waste into containers  off-site</t>
  </si>
  <si>
    <t>demolish trailer</t>
  </si>
  <si>
    <t>Boston Fire Water Tank</t>
  </si>
  <si>
    <t>demolish structure</t>
  </si>
  <si>
    <t>remove tank insulation</t>
  </si>
  <si>
    <t>dismantle tanks and cut into manageable pieces</t>
  </si>
  <si>
    <t>prepare pieces for transportation</t>
  </si>
  <si>
    <t>load debris into containers for transport</t>
  </si>
  <si>
    <t>Boston Power Plant</t>
  </si>
  <si>
    <t>decommission (electrical)</t>
  </si>
  <si>
    <t>demolish / dismantle mill building</t>
  </si>
  <si>
    <t>dismantle stacks</t>
  </si>
  <si>
    <t>prep stacks for shipping</t>
  </si>
  <si>
    <t>decommission and disconnect electrical and plumbing</t>
  </si>
  <si>
    <t>haul cut metal to Boston landfill</t>
  </si>
  <si>
    <t>haul debris to Boston landfill</t>
  </si>
  <si>
    <t>Boston Accomodation Camp Buildings</t>
  </si>
  <si>
    <t>demolish accommodation trailers</t>
  </si>
  <si>
    <t>demolish arctic corridor</t>
  </si>
  <si>
    <t>decommission crusher, milling, and process plants</t>
  </si>
  <si>
    <t>regrade for positive drainage</t>
  </si>
  <si>
    <t>Boston Airstrip</t>
  </si>
  <si>
    <t>crown airstrip and airstrip expansion for positive drainage</t>
  </si>
  <si>
    <t>Boston Developed Areas (for regrading)</t>
  </si>
  <si>
    <t>Boston Mill Haul Road</t>
  </si>
  <si>
    <t>crown road for positive drainage</t>
  </si>
  <si>
    <t>Boston Airstrip Access Road</t>
  </si>
  <si>
    <t>Boston Landfill Access Road</t>
  </si>
  <si>
    <t>Boston Landfill</t>
  </si>
  <si>
    <t xml:space="preserve">place 0.3 m crushed gravel + 0.7 m ROQ liner protection layer </t>
  </si>
  <si>
    <t>prepare units for shipping</t>
  </si>
  <si>
    <r>
      <t>BM-</t>
    </r>
    <r>
      <rPr>
        <sz val="10"/>
        <color rgb="FFFF0000"/>
        <rFont val="Arial"/>
        <family val="2"/>
      </rPr>
      <t>020</t>
    </r>
    <r>
      <rPr>
        <sz val="10"/>
        <rFont val="Arial"/>
        <family val="2"/>
      </rPr>
      <t xml:space="preserve"> demolition only</t>
    </r>
  </si>
  <si>
    <r>
      <t>BM-</t>
    </r>
    <r>
      <rPr>
        <sz val="10"/>
        <color rgb="FFFF0000"/>
        <rFont val="Arial"/>
        <family val="2"/>
      </rPr>
      <t>020</t>
    </r>
    <r>
      <rPr>
        <sz val="10"/>
        <rFont val="Arial"/>
        <family val="2"/>
      </rPr>
      <t xml:space="preserve"> office decommissioning </t>
    </r>
  </si>
  <si>
    <r>
      <t>Bm-</t>
    </r>
    <r>
      <rPr>
        <sz val="10"/>
        <color rgb="FFFF0000"/>
        <rFont val="Arial"/>
        <family val="2"/>
      </rPr>
      <t>020</t>
    </r>
    <r>
      <rPr>
        <sz val="10"/>
        <rFont val="Arial"/>
        <family val="2"/>
      </rPr>
      <t xml:space="preserve"> Collect surface debris</t>
    </r>
  </si>
  <si>
    <r>
      <t>BM-</t>
    </r>
    <r>
      <rPr>
        <sz val="10"/>
        <color rgb="FFFF0000"/>
        <rFont val="Arial"/>
        <family val="2"/>
      </rPr>
      <t>020</t>
    </r>
    <r>
      <rPr>
        <sz val="10"/>
        <rFont val="Arial"/>
        <family val="2"/>
      </rPr>
      <t xml:space="preserve"> transfer to landfill</t>
    </r>
  </si>
  <si>
    <t>Boston Airstrip Lighting</t>
  </si>
  <si>
    <t>remove ground lighting fixtures (airstrip lighting, approach lights)</t>
  </si>
  <si>
    <t>Boston Core Storage Pad</t>
  </si>
  <si>
    <t>collect all debris</t>
  </si>
  <si>
    <t>Boston Laydown Area</t>
  </si>
  <si>
    <t>remove cables and posts</t>
  </si>
  <si>
    <t xml:space="preserve">load waste into containers  </t>
  </si>
  <si>
    <t>remove floating lighting fixtures (airstrip lighting, approach lights)</t>
  </si>
  <si>
    <t xml:space="preserve">decommission electrical, and heating from traffic control tower </t>
  </si>
  <si>
    <t>remove and cut liner into manageable pieces</t>
  </si>
  <si>
    <t>C.3.02</t>
  </si>
  <si>
    <t>Boston Water Discharge Line</t>
  </si>
  <si>
    <t>remove electrical cables and controllers</t>
  </si>
  <si>
    <t>Interim Care and Maintenance - Annual ICM</t>
  </si>
  <si>
    <t>mob/demob ICM fleet</t>
  </si>
  <si>
    <t>water management and camp care and maintenance</t>
  </si>
  <si>
    <t>Closure Compliance</t>
  </si>
  <si>
    <t>Annual Geotechical Inspection</t>
  </si>
  <si>
    <t>Water Sampling and Testing</t>
  </si>
  <si>
    <t>Regulatory Costs</t>
  </si>
  <si>
    <t>Mobilization - all work areas</t>
  </si>
  <si>
    <t>Mobilization - all work areas Mob/Demob</t>
  </si>
  <si>
    <t>Demobilization - all work areas</t>
  </si>
  <si>
    <t>Demobilization - all work areas Mob/Demob</t>
  </si>
  <si>
    <t>Groceries</t>
  </si>
  <si>
    <t xml:space="preserve">Groceries </t>
  </si>
  <si>
    <t>person-day</t>
  </si>
  <si>
    <t xml:space="preserve">Camp Rental </t>
  </si>
  <si>
    <t>yr</t>
  </si>
  <si>
    <t xml:space="preserve">Crew charters (by-weekly) </t>
  </si>
  <si>
    <t xml:space="preserve">Crew charters (by-weekly)  </t>
  </si>
  <si>
    <t xml:space="preserve">Camp Mobilization/Demobilization </t>
  </si>
  <si>
    <t>Water sampling and testing</t>
  </si>
  <si>
    <t>Water sampling and testing Annual for 5 consecutive years, they year 7 and 10</t>
  </si>
  <si>
    <t>Annual geotechnical inspection Annual for first 3 years, the years 6 and 10</t>
  </si>
  <si>
    <t>Cover monitoring</t>
  </si>
  <si>
    <t>Cover monitoring Every 2 years for a 10 year period</t>
  </si>
  <si>
    <t>Confirmatory Sampling and Analysis</t>
  </si>
  <si>
    <t xml:space="preserve">Confirmatory Sampling and Analysis </t>
  </si>
  <si>
    <t>Regulatory costs</t>
  </si>
  <si>
    <t xml:space="preserve">Regulatory costs Yearly for 10 years </t>
  </si>
  <si>
    <t>Equipment maintenance support - Mechanic</t>
  </si>
  <si>
    <t xml:space="preserve">Equipment maintenance support - Mechanic </t>
  </si>
  <si>
    <t>Camp Management &amp; Operations</t>
  </si>
  <si>
    <t xml:space="preserve">Camp Management &amp; Operations </t>
  </si>
  <si>
    <t>decommission airstrip</t>
  </si>
  <si>
    <t>Each</t>
  </si>
  <si>
    <t>Boston Water Discharge Access Road</t>
  </si>
  <si>
    <t>Boston Vent Raise Access Road</t>
  </si>
  <si>
    <t>Boston Water Intake Access Road</t>
  </si>
  <si>
    <t>decommission (electrical and plumbing)</t>
  </si>
  <si>
    <t>Boston Potable Water Treatment Plant</t>
  </si>
  <si>
    <t>Boston Mill Effluent Discharge Water Treatment Plant</t>
  </si>
  <si>
    <t>disconnect containers and prep for shipping off-site</t>
  </si>
  <si>
    <t>collect debris</t>
  </si>
  <si>
    <t>Boston Mobile Equipment Workshop</t>
  </si>
  <si>
    <t>Boston Core Shack</t>
  </si>
  <si>
    <t>Boston Heliport</t>
  </si>
  <si>
    <t>dismantle helicopter pads and walkway</t>
  </si>
  <si>
    <t>demolish control tower structure (wood shack)</t>
  </si>
  <si>
    <t>haul trailers to Roberts bay for shipping</t>
  </si>
  <si>
    <t>Boston TMA Contact Water Pond Berms</t>
  </si>
  <si>
    <t>breach contact water containment berm</t>
  </si>
  <si>
    <t>Boston Contact Water Pond #2</t>
  </si>
  <si>
    <t>flush pipeline prior to decommissioning</t>
  </si>
  <si>
    <t>Total Difference</t>
  </si>
  <si>
    <t>Boston Contact Water Pond #1</t>
  </si>
  <si>
    <t>Boston Overburden Pile Sedimentation Pond</t>
  </si>
  <si>
    <t>remove and cut liner from breach into manageable pieces</t>
  </si>
  <si>
    <t>decommission sump</t>
  </si>
  <si>
    <t>demolish helishack</t>
  </si>
  <si>
    <t>disconnect piping and electrical wiring, remove sump pumps</t>
  </si>
  <si>
    <t>remove pumps, pipes, cables, and culverts</t>
  </si>
  <si>
    <t>X.05</t>
  </si>
  <si>
    <t>load debris into containers for hauling to landfill</t>
  </si>
  <si>
    <t>cut pipelines into manageable pieces and place in containers for hauling to landfill</t>
  </si>
  <si>
    <t>C.3.03</t>
  </si>
  <si>
    <t>Decommission sewage pipes</t>
  </si>
  <si>
    <t>backfill sump excavation</t>
  </si>
  <si>
    <t>dismantle wood flooring, shelving, and lofts</t>
  </si>
  <si>
    <t>demolish trailers</t>
  </si>
  <si>
    <t>decommission and dismantle all ventilation and heating facilities</t>
  </si>
  <si>
    <t>haul units to Boston landfill</t>
  </si>
  <si>
    <t>Collect Debris</t>
  </si>
  <si>
    <t>load waste for transport to Landfill</t>
  </si>
  <si>
    <t>Haul debris to landfill</t>
  </si>
  <si>
    <t>prepare equipment for shipping off-site</t>
  </si>
  <si>
    <t>demolish building</t>
  </si>
  <si>
    <t>decommission fuel transfer facilities</t>
  </si>
  <si>
    <t>disconnect piping and controls</t>
  </si>
  <si>
    <t>load waste into containers for hauling to landfill</t>
  </si>
  <si>
    <t>haul cut metal to Boston landfill laydown</t>
  </si>
  <si>
    <t>prepare pieces for transportation - load into container</t>
  </si>
  <si>
    <t>empty seacan of debris, place and track pack (all site waste to Boston landfill)</t>
  </si>
  <si>
    <t>decommission vehicle plug system</t>
  </si>
  <si>
    <t>band together core boxes</t>
  </si>
  <si>
    <t>decommission (electrical, heating)</t>
  </si>
  <si>
    <t>COST DIFFERENCE</t>
  </si>
  <si>
    <t>See Comments in Worksheet</t>
  </si>
  <si>
    <t>Carry forward TMAC cost</t>
  </si>
  <si>
    <t>Carry forward TMAC cost.  Worker travel time already accounted for in worker unit rate.</t>
  </si>
  <si>
    <t>Check</t>
  </si>
  <si>
    <t>This is already included in the post-closure monitoring and maintenance.  Task Monitoring Program: Initial confirmatory program (Row 10).</t>
  </si>
  <si>
    <t>Direct Costs</t>
  </si>
  <si>
    <t>Diff:</t>
  </si>
  <si>
    <t>Checking Against Memo Values:</t>
  </si>
  <si>
    <t>Carry forward INAC cost. See sheet for details.</t>
  </si>
  <si>
    <t xml:space="preserve">Carry forward TMAC cost. </t>
  </si>
  <si>
    <t>INAC unit cost assumes materials will be hauled to Roberts Bay rather than landfill. Carried forward TMAC cost.</t>
  </si>
  <si>
    <t>Subtotal</t>
  </si>
  <si>
    <t>m³</t>
  </si>
  <si>
    <t>INAC estimate used unit rate of $15.37/m³ for placing mega bags underground.</t>
  </si>
  <si>
    <t>Chemical addition,  _____ kg/m³ of water</t>
  </si>
  <si>
    <t>Grouting (/m³ of rock grouted)</t>
  </si>
  <si>
    <t>Loader - 4 cu.yd (3.06m³)</t>
  </si>
  <si>
    <t>Loader - 7 cu.yd (5.35m³)</t>
  </si>
  <si>
    <t>Small (&lt; 1000 m³/d)</t>
  </si>
  <si>
    <t>Large (&gt; 1000 m³/d)</t>
  </si>
  <si>
    <t>Specified= /m³, Wetland Growth Media Substrate mixed and installed (sand, biochar and fertilizer, woodchips)</t>
  </si>
  <si>
    <r>
      <t>m</t>
    </r>
    <r>
      <rPr>
        <sz val="10"/>
        <rFont val="Calibri"/>
        <family val="2"/>
      </rPr>
      <t>²</t>
    </r>
  </si>
  <si>
    <t>m²</t>
  </si>
  <si>
    <t>man days</t>
  </si>
  <si>
    <t>Indirect Costs</t>
  </si>
  <si>
    <t>Existing ore stockpiles assumed to be processed, and/or regraded during development of new infrastructure</t>
  </si>
  <si>
    <t>Unit costs are based on 3 m high, single storey building.  Scale areas accordingly.</t>
  </si>
  <si>
    <t>cargo rate&gt;500 lb</t>
  </si>
  <si>
    <t>Low:pre-cast concrete slabs, little site prep. Area=shaft+&gt;1 m all around</t>
  </si>
  <si>
    <t>Cost Difference
(INAC-TMAC)</t>
  </si>
  <si>
    <t xml:space="preserve">    - Ditch, mat'l A</t>
  </si>
  <si>
    <t xml:space="preserve">    - Ditch, mat'l B</t>
  </si>
  <si>
    <t>Cost Difference 
(INAC-TMAC)</t>
  </si>
  <si>
    <t>man months</t>
  </si>
  <si>
    <t>TMAC Costs</t>
  </si>
  <si>
    <t>Omitted in TMAC estimate, carry forward Engineering cost at 5% of direct costs.</t>
  </si>
  <si>
    <t>Not included in TMAC estimate. Carry forward INAC cost.</t>
  </si>
  <si>
    <t>INAC estimate used a combined volume from the landfarm and the fuel facility, then the higher of the two unit rates for the transportation. TMAC estimate calculates a unit cost based on distance. TMAC cost carried forward.</t>
  </si>
  <si>
    <t>INAC unit cost appears to be created from combining three TMAC tasks (Demolish cribbing stairs etc + collect all debris + haul debris to Boston Landfill), but source of volume unknown.  TMAC estimate carried forward because it includes a higher level of detail.</t>
  </si>
  <si>
    <t>Source of INAC unit cost unknown. TMAC cost carried forward.</t>
  </si>
  <si>
    <t>INAC unit cost equates this task to demolishing a building, which over estimates the unit cost. Additionally the source of the volume used by INAC is unkonwn. TMAC cost carried forward.</t>
  </si>
  <si>
    <t>Source of volume and unit cost associated with the INAC cost could not be determined. Carry forward TMAC costs.</t>
  </si>
  <si>
    <t>INAC cost estimate combines several tasks and the resulting task has a higher until rate. Source of the higher unit rate is unclear. Carry forward TMAC cost.</t>
  </si>
  <si>
    <t>Source of unit rate used in INAC estimate is not clear. Carry forward TMAC cost.</t>
  </si>
  <si>
    <t>INAC using lower unit rate. Source of unit rate unknown.  Carry forward TMAC unit rate</t>
  </si>
  <si>
    <t>Unit cost appears to be created from combining three TMAC tasks (Demolish cribbing stairs etc + collect all debris + haul debris to Boston Landfill), souce of quantity unknown.. Carry forward TMAC estimate.</t>
  </si>
  <si>
    <t>INAC estimate using building volume plus compacted waste volume from buildings, rather than just the compacted waste volume and unit cost for hauling loaded containers to the landfill. Carry forward TMAC cost.</t>
  </si>
  <si>
    <t>Appears as thought the bottom 3 TMAC tasks noted are combined, 682 m³ x ($13.12+$10.23+$3.26), this causes the INAC estimate to over estimate the cost associated with cribbing, stairs, entryways etc.. INAC does not include the top two items in their estimate. Carry forward TMAC cost.</t>
  </si>
  <si>
    <t>INAC estimate doubled the quantity, reason for doubling unknown. Carry forward TMAC cost.</t>
  </si>
  <si>
    <t>It appears that INAC estimate used surface area of facilities (rounded up to nearest 500) rather than volume of material. Source of unit cost unknown. Carry forward TMAC cost.</t>
  </si>
  <si>
    <r>
      <t>INAC estimate adds 900m</t>
    </r>
    <r>
      <rPr>
        <sz val="10"/>
        <rFont val="Calibri"/>
        <family val="2"/>
      </rPr>
      <t>3 to TMAC quantity, the source of the additional material is not known.</t>
    </r>
  </si>
  <si>
    <t>Source of INAC costs unknown.</t>
  </si>
  <si>
    <t>Memo notes that INAC estimate used rate from previous TMAC estimate, as they felt the current rate was too low. However, Source of $0.43/L cost could not be determined. Carry forward TMAC cost.</t>
  </si>
  <si>
    <t>This is accounted for in the buildings and equipment tab (Row 97)</t>
  </si>
  <si>
    <t>INAC added 3 additional inspections, but they also in the end discounted the costs by 3%</t>
  </si>
  <si>
    <t>Unit cost differences due to rounding</t>
  </si>
  <si>
    <t>Unit cont differences due to rounding</t>
  </si>
  <si>
    <t>Cost difference associated with the different durations of closure, assumed by INAC and TMAC</t>
  </si>
  <si>
    <t>Not included in TMAC costs. Carry forward INAC annual cost.</t>
  </si>
  <si>
    <t>Carry forward TMAC cost plus an annual communications fee. INAC estimate increased length of ICM period</t>
  </si>
  <si>
    <t>Task names switched between estimates. No overall diffrence.</t>
  </si>
  <si>
    <t>This cost is included in the buildup of worker unit rates included in the TMAC estimate.</t>
  </si>
  <si>
    <t>Reason for diffrence in estiamtes unknown. Carry forward TMAC cost.</t>
  </si>
  <si>
    <t>man hours</t>
  </si>
  <si>
    <t xml:space="preserve">    - electrician</t>
  </si>
  <si>
    <t xml:space="preserve">    - mechanic</t>
  </si>
  <si>
    <r>
      <t xml:space="preserve">Note: </t>
    </r>
    <r>
      <rPr>
        <sz val="9"/>
        <rFont val="Arial"/>
        <family val="2"/>
      </rPr>
      <t xml:space="preserve">        The procedures, equipment and packaging for clean up and removal of chemicals or contaminated soils are highly dependent on the nature of the chemicals and their existing state of containment. Government guidelines should be consulted on an individual chemical basis.  Any estimate made here should be considered very rough unless specific evaluations have been conducted.</t>
    </r>
  </si>
  <si>
    <t>m3</t>
  </si>
  <si>
    <t>haul stack sections to Boston landfill</t>
  </si>
  <si>
    <t>Drain chemicals and reagents into containers for shipping off site</t>
  </si>
  <si>
    <t>Incorrectly included task</t>
  </si>
  <si>
    <t>TMAC incorrectly included Madrid cost (Patch Lake regrading) in Boston estimate</t>
  </si>
  <si>
    <t>INAC COST (March 2018)</t>
  </si>
  <si>
    <t>PROPOSED COST DIFFERENCE</t>
  </si>
  <si>
    <t>INAC estimate uses a unit cost associated with large scale regrading using a D7 bulldozer. The TMAC unit cost is associated with a grader, regrading the top surface to fill in small depressions. SRK updated the unit cost for grader regrading. Carry forward  updated TMAC cost.</t>
  </si>
  <si>
    <t>SRK unit rate updated to $940/km</t>
  </si>
  <si>
    <t>Carry forward 20% of direct costs</t>
  </si>
  <si>
    <t>Proposed Costs</t>
  </si>
  <si>
    <t>INAC Cost (March 2018)</t>
  </si>
  <si>
    <t>INAC Costs (March 2018)</t>
  </si>
  <si>
    <t>Proposed Cost</t>
  </si>
  <si>
    <t>INAC cost does not include the Boston airstrio de-icing facility pumps.  It appears they should be included here. Carry forward TMAC cost.</t>
  </si>
  <si>
    <t>TMAC Costs (November 2017)</t>
  </si>
  <si>
    <t>TMAC Costs
(November 2017)</t>
  </si>
  <si>
    <t>TMAC Cost
(November 2017)</t>
  </si>
  <si>
    <t>Proposed Cost
(April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</si>
</sst>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5" formatCode="&quot;$&quot;#,##0_);\(&quot;$&quot;#,##0\)"/>
    <numFmt numFmtId="6" formatCode="&quot;$&quot;#,##0_);[Red]\(&quot;$&quot;#,##0\)"/>
    <numFmt numFmtId="7" formatCode="&quot;$&quot;#,##0.00_);\(&quot;$&quot;#,##0.00\)"/>
    <numFmt numFmtId="164" formatCode="0.0%"/>
    <numFmt numFmtId="165" formatCode="&quot;$&quot;#,##0.00;[Red]&quot;$&quot;#,##0.00"/>
    <numFmt numFmtId="166" formatCode="&quot;$&quot;#,##0;[Red]&quot;$&quot;#,##0"/>
    <numFmt numFmtId="167" formatCode="&quot;$&quot;#,##0"/>
    <numFmt numFmtId="168" formatCode="&quot;$&quot;#,##0.00"/>
    <numFmt numFmtId="169" formatCode="0.0"/>
  </numFmts>
  <fonts count="27" x14ac:knownFonts="1">
    <font>
      <sz val="12"/>
      <name val="Arial"/>
    </font>
    <font>
      <b/>
      <sz val="14"/>
      <name val="Arial"/>
      <family val="2"/>
    </font>
    <font>
      <b/>
      <sz val="12"/>
      <name val="Arial"/>
      <family val="2"/>
    </font>
    <font>
      <sz val="10"/>
      <name val="Arial"/>
      <family val="2"/>
    </font>
    <font>
      <b/>
      <u/>
      <sz val="18"/>
      <name val="Arial"/>
      <family val="2"/>
    </font>
    <font>
      <b/>
      <sz val="12"/>
      <name val="Arial"/>
      <family val="2"/>
    </font>
    <font>
      <b/>
      <sz val="10"/>
      <name val="Arial"/>
      <family val="2"/>
    </font>
    <font>
      <b/>
      <sz val="14"/>
      <name val="Arial"/>
      <family val="2"/>
    </font>
    <font>
      <sz val="10"/>
      <name val="Arial"/>
      <family val="2"/>
    </font>
    <font>
      <sz val="12"/>
      <name val="Arial"/>
      <family val="2"/>
    </font>
    <font>
      <sz val="12"/>
      <name val="Arial"/>
      <family val="2"/>
    </font>
    <font>
      <b/>
      <i/>
      <u/>
      <sz val="14"/>
      <name val="Arial"/>
      <family val="2"/>
    </font>
    <font>
      <b/>
      <i/>
      <u/>
      <sz val="10"/>
      <name val="Arial"/>
      <family val="2"/>
    </font>
    <font>
      <u/>
      <sz val="12"/>
      <color theme="10"/>
      <name val="Arial"/>
      <family val="2"/>
    </font>
    <font>
      <sz val="12"/>
      <name val="Arial"/>
      <family val="2"/>
    </font>
    <font>
      <b/>
      <sz val="14"/>
      <name val="Arial"/>
      <family val="2"/>
    </font>
    <font>
      <b/>
      <sz val="12"/>
      <name val="Arial"/>
      <family val="2"/>
    </font>
    <font>
      <sz val="10"/>
      <name val="Arial"/>
      <family val="2"/>
    </font>
    <font>
      <sz val="14"/>
      <name val="Arial"/>
      <family val="2"/>
    </font>
    <font>
      <sz val="9"/>
      <color indexed="81"/>
      <name val="Tahoma"/>
      <family val="2"/>
    </font>
    <font>
      <b/>
      <sz val="9"/>
      <color indexed="81"/>
      <name val="Tahoma"/>
      <family val="2"/>
    </font>
    <font>
      <sz val="10"/>
      <color rgb="FFFF0000"/>
      <name val="Arial"/>
      <family val="2"/>
    </font>
    <font>
      <b/>
      <sz val="12"/>
      <color theme="1"/>
      <name val="Arial"/>
      <family val="2"/>
    </font>
    <font>
      <sz val="10"/>
      <name val="Calibri"/>
      <family val="2"/>
    </font>
    <font>
      <b/>
      <sz val="10"/>
      <color rgb="FFFF0000"/>
      <name val="Arial"/>
      <family val="2"/>
    </font>
    <font>
      <sz val="9"/>
      <name val="Arial"/>
      <family val="2"/>
    </font>
    <font>
      <b/>
      <sz val="9"/>
      <name val="Arial"/>
      <family val="2"/>
    </font>
  </fonts>
  <fills count="26">
    <fill>
      <patternFill patternType="none"/>
    </fill>
    <fill>
      <patternFill patternType="gray125"/>
    </fill>
    <fill>
      <patternFill patternType="solid">
        <fgColor indexed="9"/>
        <bgColor indexed="8"/>
      </patternFill>
    </fill>
    <fill>
      <patternFill patternType="solid">
        <fgColor indexed="47"/>
        <bgColor indexed="8"/>
      </patternFill>
    </fill>
    <fill>
      <patternFill patternType="solid">
        <fgColor rgb="FFFFFF99"/>
        <bgColor indexed="64"/>
      </patternFill>
    </fill>
    <fill>
      <patternFill patternType="solid">
        <fgColor theme="0"/>
        <bgColor indexed="64"/>
      </patternFill>
    </fill>
    <fill>
      <patternFill patternType="solid">
        <fgColor rgb="FFE2E2E2"/>
        <bgColor theme="1"/>
      </patternFill>
    </fill>
    <fill>
      <patternFill patternType="solid">
        <fgColor rgb="FFE2E2E2"/>
        <bgColor indexed="64"/>
      </patternFill>
    </fill>
    <fill>
      <patternFill patternType="solid">
        <fgColor rgb="FFE2E2E2"/>
        <bgColor indexed="8"/>
      </patternFill>
    </fill>
    <fill>
      <patternFill patternType="solid">
        <fgColor rgb="FFFF4BFF"/>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E6E6E6"/>
        <bgColor indexed="64"/>
      </patternFill>
    </fill>
    <fill>
      <patternFill patternType="solid">
        <fgColor rgb="FFE6E6E6"/>
        <bgColor indexed="8"/>
      </patternFill>
    </fill>
    <fill>
      <patternFill patternType="solid">
        <fgColor rgb="FFE0E0E0"/>
        <bgColor indexed="8"/>
      </patternFill>
    </fill>
    <fill>
      <patternFill patternType="solid">
        <fgColor rgb="FFE0E0E0"/>
        <bgColor indexed="64"/>
      </patternFill>
    </fill>
    <fill>
      <patternFill patternType="solid">
        <fgColor rgb="FFDDDDDD"/>
        <bgColor indexed="64"/>
      </patternFill>
    </fill>
    <fill>
      <patternFill patternType="solid">
        <fgColor rgb="FFDDDDDD"/>
        <bgColor indexed="8"/>
      </patternFill>
    </fill>
    <fill>
      <patternFill patternType="solid">
        <fgColor theme="4" tint="0.79998168889431442"/>
        <bgColor indexed="8"/>
      </patternFill>
    </fill>
    <fill>
      <patternFill patternType="solid">
        <fgColor theme="4" tint="0.79998168889431442"/>
        <bgColor indexed="64"/>
      </patternFill>
    </fill>
    <fill>
      <patternFill patternType="solid">
        <fgColor theme="6" tint="0.79998168889431442"/>
        <bgColor indexed="8"/>
      </patternFill>
    </fill>
    <fill>
      <patternFill patternType="solid">
        <fgColor theme="5" tint="0.79998168889431442"/>
        <bgColor indexed="8"/>
      </patternFill>
    </fill>
    <fill>
      <patternFill patternType="solid">
        <fgColor theme="5" tint="0.79998168889431442"/>
        <bgColor indexed="64"/>
      </patternFill>
    </fill>
    <fill>
      <patternFill patternType="solid">
        <fgColor theme="7" tint="0.79998168889431442"/>
        <bgColor indexed="8"/>
      </patternFill>
    </fill>
    <fill>
      <patternFill patternType="solid">
        <fgColor theme="7" tint="0.79998168889431442"/>
        <bgColor indexed="64"/>
      </patternFill>
    </fill>
    <fill>
      <patternFill patternType="solid">
        <fgColor theme="8" tint="0.79998168889431442"/>
        <bgColor indexed="8"/>
      </patternFill>
    </fill>
  </fills>
  <borders count="78">
    <border>
      <left/>
      <right/>
      <top/>
      <bottom/>
      <diagonal/>
    </border>
    <border>
      <left/>
      <right/>
      <top/>
      <bottom style="medium">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top style="medium">
        <color indexed="64"/>
      </top>
      <bottom style="medium">
        <color indexed="64"/>
      </bottom>
      <diagonal/>
    </border>
    <border>
      <left style="medium">
        <color indexed="64"/>
      </left>
      <right/>
      <top/>
      <bottom style="thin">
        <color indexed="64"/>
      </bottom>
      <diagonal/>
    </border>
    <border>
      <left style="thin">
        <color auto="1"/>
      </left>
      <right style="thin">
        <color auto="1"/>
      </right>
      <top style="thin">
        <color auto="1"/>
      </top>
      <bottom style="thin">
        <color auto="1"/>
      </bottom>
      <diagonal/>
    </border>
    <border>
      <left/>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8"/>
      </top>
      <bottom style="thin">
        <color indexed="64"/>
      </bottom>
      <diagonal/>
    </border>
    <border>
      <left/>
      <right style="medium">
        <color indexed="64"/>
      </right>
      <top style="thin">
        <color indexed="8"/>
      </top>
      <bottom style="thin">
        <color indexed="64"/>
      </bottom>
      <diagonal/>
    </border>
    <border>
      <left/>
      <right/>
      <top style="thin">
        <color indexed="8"/>
      </top>
      <bottom style="thin">
        <color indexed="8"/>
      </bottom>
      <diagonal/>
    </border>
    <border>
      <left/>
      <right style="medium">
        <color indexed="64"/>
      </right>
      <top style="thin">
        <color indexed="8"/>
      </top>
      <bottom style="thin">
        <color indexed="8"/>
      </bottom>
      <diagonal/>
    </border>
    <border>
      <left style="medium">
        <color indexed="64"/>
      </left>
      <right/>
      <top style="thin">
        <color auto="1"/>
      </top>
      <bottom/>
      <diagonal/>
    </border>
    <border>
      <left/>
      <right style="medium">
        <color indexed="64"/>
      </right>
      <top style="thin">
        <color auto="1"/>
      </top>
      <bottom/>
      <diagonal/>
    </border>
    <border>
      <left/>
      <right/>
      <top style="thin">
        <color indexed="64"/>
      </top>
      <bottom/>
      <diagonal/>
    </border>
    <border>
      <left/>
      <right style="medium">
        <color indexed="64"/>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style="thin">
        <color indexed="64"/>
      </top>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auto="1"/>
      </left>
      <right/>
      <top/>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ck">
        <color indexed="64"/>
      </right>
      <top style="medium">
        <color indexed="64"/>
      </top>
      <bottom/>
      <diagonal/>
    </border>
    <border>
      <left style="thin">
        <color indexed="64"/>
      </left>
      <right style="thick">
        <color indexed="64"/>
      </right>
      <top style="thin">
        <color indexed="64"/>
      </top>
      <bottom/>
      <diagonal/>
    </border>
    <border>
      <left style="thin">
        <color indexed="64"/>
      </left>
      <right style="thick">
        <color indexed="64"/>
      </right>
      <top/>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top style="thin">
        <color indexed="64"/>
      </top>
      <bottom/>
      <diagonal/>
    </border>
    <border>
      <left style="thin">
        <color indexed="64"/>
      </left>
      <right/>
      <top style="medium">
        <color indexed="64"/>
      </top>
      <bottom/>
      <diagonal/>
    </border>
    <border>
      <left/>
      <right/>
      <top style="thin">
        <color indexed="8"/>
      </top>
      <bottom style="thin">
        <color indexed="64"/>
      </bottom>
      <diagonal/>
    </border>
    <border>
      <left/>
      <right style="medium">
        <color indexed="64"/>
      </right>
      <top style="thin">
        <color indexed="8"/>
      </top>
      <bottom style="thin">
        <color indexed="64"/>
      </bottom>
      <diagonal/>
    </border>
    <border>
      <left/>
      <right/>
      <top style="thin">
        <color indexed="8"/>
      </top>
      <bottom style="thin">
        <color indexed="8"/>
      </bottom>
      <diagonal/>
    </border>
    <border>
      <left/>
      <right style="medium">
        <color indexed="64"/>
      </right>
      <top style="thin">
        <color indexed="8"/>
      </top>
      <bottom style="thin">
        <color indexed="8"/>
      </bottom>
      <diagonal/>
    </border>
    <border>
      <left style="medium">
        <color indexed="64"/>
      </left>
      <right style="medium">
        <color indexed="64"/>
      </right>
      <top style="medium">
        <color indexed="64"/>
      </top>
      <bottom style="medium">
        <color indexed="64"/>
      </bottom>
      <diagonal/>
    </border>
  </borders>
  <cellStyleXfs count="6">
    <xf numFmtId="0" fontId="0" fillId="0" borderId="0">
      <alignment vertical="top"/>
    </xf>
    <xf numFmtId="10" fontId="10" fillId="0" borderId="0" applyFont="0" applyFill="0" applyBorder="0" applyAlignment="0" applyProtection="0"/>
    <xf numFmtId="0" fontId="4" fillId="0" borderId="0">
      <alignment horizontal="center"/>
    </xf>
    <xf numFmtId="0" fontId="9" fillId="0" borderId="0">
      <alignment vertical="top"/>
    </xf>
    <xf numFmtId="10" fontId="9" fillId="0" borderId="0" applyFont="0" applyFill="0" applyBorder="0" applyAlignment="0" applyProtection="0"/>
    <xf numFmtId="0" fontId="13" fillId="0" borderId="0" applyNumberFormat="0" applyFill="0" applyBorder="0" applyAlignment="0" applyProtection="0">
      <alignment vertical="top"/>
    </xf>
  </cellStyleXfs>
  <cellXfs count="1082">
    <xf numFmtId="0" fontId="0" fillId="0" borderId="0" xfId="0" applyAlignment="1"/>
    <xf numFmtId="0" fontId="1" fillId="0" borderId="0" xfId="0" applyFont="1" applyAlignment="1"/>
    <xf numFmtId="0" fontId="3" fillId="0" borderId="0" xfId="0" applyFont="1" applyAlignment="1"/>
    <xf numFmtId="0" fontId="0" fillId="0" borderId="0" xfId="0" applyAlignment="1">
      <alignment wrapText="1"/>
    </xf>
    <xf numFmtId="0" fontId="7" fillId="0" borderId="0" xfId="0" applyFont="1" applyAlignment="1"/>
    <xf numFmtId="0" fontId="6" fillId="0" borderId="0" xfId="0" applyFont="1" applyAlignment="1" applyProtection="1">
      <protection locked="0"/>
    </xf>
    <xf numFmtId="0" fontId="3" fillId="0" borderId="0" xfId="0" applyFont="1" applyAlignment="1">
      <alignment horizontal="right"/>
    </xf>
    <xf numFmtId="0" fontId="3" fillId="0" borderId="0" xfId="0" applyFont="1" applyAlignment="1">
      <alignment horizontal="left" wrapText="1"/>
    </xf>
    <xf numFmtId="0" fontId="3" fillId="0" borderId="0" xfId="0" applyFont="1" applyAlignment="1">
      <alignment wrapText="1"/>
    </xf>
    <xf numFmtId="0" fontId="0" fillId="0" borderId="0" xfId="0" applyAlignment="1">
      <alignment vertical="top" wrapText="1"/>
    </xf>
    <xf numFmtId="0" fontId="6" fillId="0" borderId="0" xfId="0" applyFont="1" applyAlignment="1"/>
    <xf numFmtId="0" fontId="1" fillId="0" borderId="0" xfId="0" applyFont="1" applyAlignment="1" applyProtection="1">
      <alignment horizontal="left"/>
      <protection locked="0"/>
    </xf>
    <xf numFmtId="0" fontId="6" fillId="0" borderId="0" xfId="0" applyFont="1" applyBorder="1" applyAlignment="1" applyProtection="1">
      <alignment horizontal="right"/>
      <protection locked="0"/>
    </xf>
    <xf numFmtId="0" fontId="3" fillId="0" borderId="0" xfId="0" applyFont="1" applyBorder="1" applyAlignment="1"/>
    <xf numFmtId="0" fontId="6" fillId="0" borderId="0" xfId="0" applyFont="1" applyBorder="1" applyAlignment="1"/>
    <xf numFmtId="0" fontId="3" fillId="7" borderId="0" xfId="0" applyFont="1" applyFill="1" applyAlignment="1"/>
    <xf numFmtId="0" fontId="3" fillId="0" borderId="0" xfId="0" applyFont="1" applyAlignment="1">
      <alignment horizontal="center"/>
    </xf>
    <xf numFmtId="0" fontId="6" fillId="0" borderId="0" xfId="0" applyFont="1" applyBorder="1" applyAlignment="1">
      <alignment horizontal="right"/>
    </xf>
    <xf numFmtId="0" fontId="12" fillId="0" borderId="0" xfId="0" applyFont="1" applyBorder="1" applyAlignment="1" applyProtection="1">
      <alignment horizontal="left"/>
      <protection locked="0"/>
    </xf>
    <xf numFmtId="0" fontId="6" fillId="0" borderId="0" xfId="0" applyFont="1" applyAlignment="1" applyProtection="1">
      <alignment horizontal="right"/>
      <protection locked="0"/>
    </xf>
    <xf numFmtId="0" fontId="12" fillId="0" borderId="0" xfId="0" applyFont="1" applyAlignment="1">
      <alignment horizontal="left"/>
    </xf>
    <xf numFmtId="168" fontId="3" fillId="0" borderId="0" xfId="0" applyNumberFormat="1" applyFont="1" applyAlignment="1"/>
    <xf numFmtId="0" fontId="6" fillId="0" borderId="0" xfId="0" applyFont="1" applyAlignment="1">
      <alignment horizontal="left"/>
    </xf>
    <xf numFmtId="0" fontId="6" fillId="0" borderId="0" xfId="0" applyFont="1" applyAlignment="1">
      <alignment horizontal="right"/>
    </xf>
    <xf numFmtId="167" fontId="3" fillId="0" borderId="0" xfId="0" applyNumberFormat="1" applyFont="1" applyAlignment="1"/>
    <xf numFmtId="0" fontId="3" fillId="0" borderId="0" xfId="0" applyNumberFormat="1" applyFont="1" applyAlignment="1"/>
    <xf numFmtId="0" fontId="12" fillId="0" borderId="0" xfId="0" applyFont="1" applyBorder="1" applyAlignment="1"/>
    <xf numFmtId="0" fontId="12" fillId="0" borderId="0" xfId="0" applyFont="1" applyBorder="1" applyAlignment="1" applyProtection="1">
      <alignment horizontal="left"/>
    </xf>
    <xf numFmtId="0" fontId="6" fillId="0" borderId="0" xfId="0" applyFont="1" applyAlignment="1" applyProtection="1"/>
    <xf numFmtId="0" fontId="6" fillId="0" borderId="0" xfId="0" applyFont="1" applyAlignment="1" applyProtection="1">
      <alignment horizontal="right"/>
    </xf>
    <xf numFmtId="0" fontId="6" fillId="0" borderId="0" xfId="0" applyFont="1" applyFill="1" applyAlignment="1"/>
    <xf numFmtId="0" fontId="14" fillId="0" borderId="0" xfId="3" applyFont="1" applyAlignment="1"/>
    <xf numFmtId="0" fontId="16" fillId="3" borderId="30" xfId="3" applyFont="1" applyFill="1" applyBorder="1" applyAlignment="1"/>
    <xf numFmtId="0" fontId="16" fillId="6" borderId="25" xfId="3" applyFont="1" applyFill="1" applyBorder="1" applyAlignment="1"/>
    <xf numFmtId="0" fontId="14" fillId="7" borderId="16" xfId="3" applyFont="1" applyFill="1" applyBorder="1" applyAlignment="1">
      <alignment horizontal="right"/>
    </xf>
    <xf numFmtId="0" fontId="14" fillId="7" borderId="16" xfId="3" applyFont="1" applyFill="1" applyBorder="1" applyAlignment="1" applyProtection="1">
      <protection locked="0"/>
    </xf>
    <xf numFmtId="0" fontId="16" fillId="3" borderId="16" xfId="3" applyFont="1" applyFill="1" applyBorder="1" applyAlignment="1">
      <alignment wrapText="1"/>
    </xf>
    <xf numFmtId="4" fontId="3" fillId="0" borderId="0" xfId="0" applyNumberFormat="1" applyFont="1" applyAlignment="1"/>
    <xf numFmtId="0" fontId="16" fillId="3" borderId="15" xfId="3" applyFont="1" applyFill="1" applyBorder="1" applyAlignment="1">
      <alignment horizontal="center" wrapText="1"/>
    </xf>
    <xf numFmtId="0" fontId="16" fillId="3" borderId="15" xfId="3" applyFont="1" applyFill="1" applyBorder="1" applyAlignment="1" applyProtection="1">
      <alignment horizontal="center"/>
      <protection locked="0"/>
    </xf>
    <xf numFmtId="0" fontId="2" fillId="3" borderId="31" xfId="3" applyFont="1" applyFill="1" applyBorder="1" applyAlignment="1">
      <alignment horizontal="center" wrapText="1"/>
    </xf>
    <xf numFmtId="0" fontId="16" fillId="3" borderId="16" xfId="3" applyFont="1" applyFill="1" applyBorder="1" applyAlignment="1">
      <alignment horizontal="center" wrapText="1"/>
    </xf>
    <xf numFmtId="0" fontId="16" fillId="3" borderId="26" xfId="3" applyFont="1" applyFill="1" applyBorder="1" applyAlignment="1">
      <alignment horizontal="center" wrapText="1"/>
    </xf>
    <xf numFmtId="0" fontId="3" fillId="0" borderId="0" xfId="0" applyFont="1" applyAlignment="1">
      <alignment vertical="top"/>
    </xf>
    <xf numFmtId="0" fontId="12" fillId="0" borderId="0" xfId="0" applyFont="1" applyBorder="1" applyAlignment="1" applyProtection="1">
      <alignment horizontal="left" vertical="top"/>
      <protection locked="0"/>
    </xf>
    <xf numFmtId="0" fontId="6" fillId="0" borderId="0" xfId="0" applyFont="1" applyBorder="1" applyAlignment="1">
      <alignment vertical="top"/>
    </xf>
    <xf numFmtId="0" fontId="3" fillId="0" borderId="0" xfId="0" applyFont="1" applyBorder="1" applyAlignment="1">
      <alignment vertical="top"/>
    </xf>
    <xf numFmtId="0" fontId="3" fillId="0" borderId="0" xfId="0" applyFont="1" applyAlignment="1">
      <alignment vertical="top" wrapText="1"/>
    </xf>
    <xf numFmtId="0" fontId="6" fillId="0" borderId="0" xfId="0" applyFont="1" applyAlignment="1">
      <alignment vertical="top"/>
    </xf>
    <xf numFmtId="168" fontId="6" fillId="0" borderId="0" xfId="0" applyNumberFormat="1" applyFont="1" applyBorder="1" applyAlignment="1">
      <alignment vertical="top"/>
    </xf>
    <xf numFmtId="0" fontId="3" fillId="0" borderId="7" xfId="0" applyFont="1" applyBorder="1" applyAlignment="1">
      <alignment vertical="top"/>
    </xf>
    <xf numFmtId="0" fontId="6" fillId="3" borderId="10" xfId="0" applyFont="1" applyFill="1" applyBorder="1" applyAlignment="1" applyProtection="1">
      <alignment vertical="top"/>
      <protection locked="0"/>
    </xf>
    <xf numFmtId="0" fontId="6" fillId="3" borderId="0" xfId="0" applyFont="1" applyFill="1" applyBorder="1" applyAlignment="1" applyProtection="1">
      <alignment vertical="top"/>
      <protection locked="0"/>
    </xf>
    <xf numFmtId="0" fontId="6" fillId="3" borderId="0" xfId="0" applyFont="1" applyFill="1" applyBorder="1" applyAlignment="1" applyProtection="1">
      <alignment horizontal="right" vertical="top"/>
      <protection locked="0"/>
    </xf>
    <xf numFmtId="3" fontId="6" fillId="3" borderId="0" xfId="0" applyNumberFormat="1" applyFont="1" applyFill="1" applyBorder="1" applyAlignment="1" applyProtection="1">
      <alignment vertical="top"/>
      <protection locked="0"/>
    </xf>
    <xf numFmtId="168" fontId="6" fillId="3" borderId="0" xfId="0" applyNumberFormat="1" applyFont="1" applyFill="1" applyBorder="1" applyAlignment="1" applyProtection="1">
      <alignment vertical="top"/>
      <protection locked="0"/>
    </xf>
    <xf numFmtId="5" fontId="6" fillId="3" borderId="0" xfId="0" applyNumberFormat="1" applyFont="1" applyFill="1" applyBorder="1" applyAlignment="1" applyProtection="1">
      <alignment vertical="top"/>
      <protection locked="0"/>
    </xf>
    <xf numFmtId="5" fontId="6" fillId="3" borderId="11" xfId="0" applyNumberFormat="1" applyFont="1" applyFill="1" applyBorder="1" applyAlignment="1" applyProtection="1">
      <alignment vertical="top"/>
      <protection locked="0"/>
    </xf>
    <xf numFmtId="0" fontId="3" fillId="0" borderId="0" xfId="0" applyFont="1" applyBorder="1" applyAlignment="1" applyProtection="1">
      <alignment vertical="top"/>
      <protection locked="0"/>
    </xf>
    <xf numFmtId="0" fontId="3" fillId="0" borderId="0" xfId="0" applyFont="1" applyBorder="1" applyAlignment="1" applyProtection="1">
      <alignment horizontal="right" vertical="top"/>
      <protection locked="0"/>
    </xf>
    <xf numFmtId="3" fontId="3" fillId="0" borderId="0" xfId="0" applyNumberFormat="1" applyFont="1" applyBorder="1" applyAlignment="1" applyProtection="1">
      <alignment vertical="top"/>
      <protection locked="0"/>
    </xf>
    <xf numFmtId="168" fontId="3" fillId="0" borderId="0" xfId="0" applyNumberFormat="1" applyFont="1" applyBorder="1" applyAlignment="1" applyProtection="1">
      <alignment vertical="top"/>
      <protection locked="0"/>
    </xf>
    <xf numFmtId="167" fontId="3" fillId="0" borderId="0" xfId="0" applyNumberFormat="1" applyFont="1" applyBorder="1" applyAlignment="1" applyProtection="1">
      <alignment vertical="top"/>
      <protection locked="0"/>
    </xf>
    <xf numFmtId="168" fontId="3" fillId="0" borderId="0" xfId="0" applyNumberFormat="1" applyFont="1" applyBorder="1" applyAlignment="1">
      <alignment vertical="top"/>
    </xf>
    <xf numFmtId="0" fontId="3" fillId="0" borderId="11" xfId="0" applyFont="1" applyBorder="1" applyAlignment="1">
      <alignment vertical="top"/>
    </xf>
    <xf numFmtId="167" fontId="3" fillId="0" borderId="0" xfId="0" applyNumberFormat="1" applyFont="1" applyBorder="1" applyAlignment="1">
      <alignment vertical="top"/>
    </xf>
    <xf numFmtId="9" fontId="3" fillId="0" borderId="0" xfId="0" applyNumberFormat="1" applyFont="1" applyBorder="1" applyAlignment="1">
      <alignment vertical="top"/>
    </xf>
    <xf numFmtId="0" fontId="3" fillId="0" borderId="10" xfId="0" applyFont="1" applyFill="1" applyBorder="1" applyAlignment="1" applyProtection="1">
      <alignment vertical="top"/>
      <protection locked="0"/>
    </xf>
    <xf numFmtId="0" fontId="3" fillId="0" borderId="0" xfId="0" applyFont="1" applyFill="1" applyAlignment="1">
      <alignment vertical="top"/>
    </xf>
    <xf numFmtId="0" fontId="3" fillId="0" borderId="0" xfId="0" applyFont="1" applyFill="1" applyBorder="1" applyAlignment="1" applyProtection="1">
      <alignment vertical="top"/>
      <protection locked="0"/>
    </xf>
    <xf numFmtId="0" fontId="3" fillId="0" borderId="0" xfId="0" applyFont="1" applyFill="1" applyBorder="1" applyAlignment="1" applyProtection="1">
      <alignment horizontal="right" vertical="top"/>
      <protection locked="0"/>
    </xf>
    <xf numFmtId="168" fontId="3" fillId="0" borderId="0" xfId="0" applyNumberFormat="1" applyFont="1" applyFill="1" applyBorder="1" applyAlignment="1" applyProtection="1">
      <alignment vertical="top"/>
      <protection locked="0"/>
    </xf>
    <xf numFmtId="0" fontId="3" fillId="0" borderId="0" xfId="0" applyFont="1" applyFill="1" applyBorder="1" applyAlignment="1">
      <alignment vertical="top"/>
    </xf>
    <xf numFmtId="0" fontId="3" fillId="0" borderId="17" xfId="0" applyFont="1" applyBorder="1" applyAlignment="1" applyProtection="1">
      <alignment vertical="top"/>
      <protection locked="0"/>
    </xf>
    <xf numFmtId="0" fontId="3" fillId="0" borderId="4" xfId="0" applyFont="1" applyBorder="1" applyAlignment="1" applyProtection="1">
      <alignment vertical="top"/>
      <protection locked="0"/>
    </xf>
    <xf numFmtId="0" fontId="3" fillId="0" borderId="4" xfId="0" applyFont="1" applyBorder="1" applyAlignment="1" applyProtection="1">
      <alignment horizontal="right" vertical="top"/>
      <protection locked="0"/>
    </xf>
    <xf numFmtId="3" fontId="3" fillId="0" borderId="4" xfId="0" applyNumberFormat="1" applyFont="1" applyBorder="1" applyAlignment="1" applyProtection="1">
      <alignment vertical="top"/>
      <protection locked="0"/>
    </xf>
    <xf numFmtId="168" fontId="3" fillId="0" borderId="4" xfId="0" applyNumberFormat="1" applyFont="1" applyBorder="1" applyAlignment="1" applyProtection="1">
      <alignment vertical="top"/>
      <protection locked="0"/>
    </xf>
    <xf numFmtId="167" fontId="3" fillId="0" borderId="4" xfId="0" applyNumberFormat="1" applyFont="1" applyBorder="1" applyAlignment="1" applyProtection="1">
      <alignment vertical="top"/>
      <protection locked="0"/>
    </xf>
    <xf numFmtId="0" fontId="3" fillId="0" borderId="4" xfId="0" applyFont="1" applyBorder="1" applyAlignment="1">
      <alignment vertical="top"/>
    </xf>
    <xf numFmtId="168" fontId="3" fillId="0" borderId="4" xfId="0" applyNumberFormat="1" applyFont="1" applyBorder="1" applyAlignment="1">
      <alignment vertical="top"/>
    </xf>
    <xf numFmtId="167" fontId="3" fillId="0" borderId="4" xfId="0" applyNumberFormat="1" applyFont="1" applyBorder="1" applyAlignment="1">
      <alignment vertical="top"/>
    </xf>
    <xf numFmtId="0" fontId="3" fillId="0" borderId="12" xfId="0" applyFont="1" applyBorder="1" applyAlignment="1">
      <alignment vertical="top"/>
    </xf>
    <xf numFmtId="0" fontId="3" fillId="0" borderId="0" xfId="0" applyFont="1" applyBorder="1" applyAlignment="1">
      <alignment vertical="top" wrapText="1"/>
    </xf>
    <xf numFmtId="0" fontId="23" fillId="0" borderId="0" xfId="0" applyFont="1" applyBorder="1" applyAlignment="1">
      <alignment vertical="top"/>
    </xf>
    <xf numFmtId="0" fontId="6" fillId="7" borderId="10" xfId="0" applyFont="1" applyFill="1" applyBorder="1" applyAlignment="1" applyProtection="1">
      <alignment vertical="top"/>
      <protection locked="0"/>
    </xf>
    <xf numFmtId="0" fontId="6" fillId="0" borderId="9" xfId="0" applyFont="1" applyBorder="1" applyAlignment="1" applyProtection="1">
      <alignment horizontal="right" vertical="top"/>
      <protection locked="0"/>
    </xf>
    <xf numFmtId="0" fontId="6" fillId="0" borderId="7" xfId="0" applyFont="1" applyBorder="1" applyAlignment="1" applyProtection="1">
      <alignment horizontal="right" vertical="top"/>
      <protection locked="0"/>
    </xf>
    <xf numFmtId="0" fontId="3" fillId="0" borderId="7" xfId="0" applyFont="1" applyBorder="1" applyAlignment="1" applyProtection="1">
      <alignment horizontal="right" vertical="top"/>
      <protection locked="0"/>
    </xf>
    <xf numFmtId="3" fontId="3" fillId="0" borderId="7" xfId="0" applyNumberFormat="1" applyFont="1" applyBorder="1" applyAlignment="1" applyProtection="1">
      <alignment vertical="top"/>
      <protection locked="0"/>
    </xf>
    <xf numFmtId="5" fontId="3" fillId="0" borderId="7" xfId="0" applyNumberFormat="1" applyFont="1" applyBorder="1" applyAlignment="1" applyProtection="1">
      <alignment vertical="top"/>
      <protection locked="0"/>
    </xf>
    <xf numFmtId="167" fontId="3" fillId="0" borderId="7" xfId="0" applyNumberFormat="1" applyFont="1" applyBorder="1" applyAlignment="1" applyProtection="1">
      <alignment vertical="top"/>
      <protection locked="0"/>
    </xf>
    <xf numFmtId="167" fontId="6" fillId="0" borderId="7" xfId="0" applyNumberFormat="1" applyFont="1" applyBorder="1" applyAlignment="1" applyProtection="1">
      <alignment horizontal="right" vertical="top"/>
      <protection locked="0"/>
    </xf>
    <xf numFmtId="167" fontId="6" fillId="0" borderId="8" xfId="0" applyNumberFormat="1" applyFont="1" applyBorder="1" applyAlignment="1" applyProtection="1">
      <alignment horizontal="right" vertical="top"/>
      <protection locked="0"/>
    </xf>
    <xf numFmtId="0" fontId="3" fillId="0" borderId="13" xfId="0" applyFont="1" applyBorder="1" applyAlignment="1">
      <alignment vertical="top"/>
    </xf>
    <xf numFmtId="0" fontId="3" fillId="0" borderId="1" xfId="0" applyFont="1" applyBorder="1" applyAlignment="1">
      <alignment vertical="top"/>
    </xf>
    <xf numFmtId="0" fontId="3" fillId="0" borderId="1" xfId="0" applyFont="1" applyBorder="1" applyAlignment="1" applyProtection="1">
      <alignment horizontal="right" vertical="top"/>
      <protection locked="0"/>
    </xf>
    <xf numFmtId="3" fontId="3" fillId="0" borderId="1" xfId="0" applyNumberFormat="1" applyFont="1" applyBorder="1" applyAlignment="1" applyProtection="1">
      <alignment vertical="top"/>
      <protection locked="0"/>
    </xf>
    <xf numFmtId="0" fontId="3" fillId="0" borderId="1" xfId="0" applyFont="1" applyBorder="1" applyAlignment="1" applyProtection="1">
      <alignment vertical="top"/>
      <protection locked="0"/>
    </xf>
    <xf numFmtId="0" fontId="6" fillId="0" borderId="1" xfId="0" applyFont="1" applyBorder="1" applyAlignment="1" applyProtection="1">
      <alignment horizontal="right" vertical="top"/>
      <protection locked="0"/>
    </xf>
    <xf numFmtId="0" fontId="3" fillId="0" borderId="1" xfId="0" applyFont="1" applyBorder="1" applyAlignment="1">
      <alignment horizontal="right" vertical="top"/>
    </xf>
    <xf numFmtId="9" fontId="3" fillId="0" borderId="1" xfId="0" applyNumberFormat="1" applyFont="1" applyBorder="1" applyAlignment="1">
      <alignment horizontal="right" vertical="top" wrapText="1"/>
    </xf>
    <xf numFmtId="0" fontId="3" fillId="0" borderId="14" xfId="0" applyFont="1" applyBorder="1" applyAlignment="1">
      <alignment vertical="top"/>
    </xf>
    <xf numFmtId="5" fontId="3" fillId="0" borderId="0" xfId="0" applyNumberFormat="1" applyFont="1" applyAlignment="1" applyProtection="1">
      <alignment vertical="top"/>
      <protection locked="0"/>
    </xf>
    <xf numFmtId="0" fontId="6" fillId="0" borderId="0" xfId="0" applyFont="1" applyBorder="1" applyAlignment="1" applyProtection="1">
      <alignment horizontal="right" vertical="top"/>
      <protection locked="0"/>
    </xf>
    <xf numFmtId="3" fontId="3" fillId="0" borderId="0" xfId="0" applyNumberFormat="1" applyFont="1" applyAlignment="1">
      <alignment vertical="top"/>
    </xf>
    <xf numFmtId="168" fontId="3" fillId="0" borderId="0" xfId="0" applyNumberFormat="1" applyFont="1" applyAlignment="1" applyProtection="1">
      <alignment vertical="top"/>
      <protection locked="0"/>
    </xf>
    <xf numFmtId="168" fontId="3" fillId="0" borderId="0" xfId="0" applyNumberFormat="1" applyFont="1" applyAlignment="1">
      <alignment vertical="top"/>
    </xf>
    <xf numFmtId="0" fontId="3" fillId="0" borderId="0" xfId="0" applyFont="1" applyAlignment="1">
      <alignment horizontal="right" vertical="top"/>
    </xf>
    <xf numFmtId="0" fontId="3" fillId="0" borderId="0" xfId="0" applyFont="1" applyAlignment="1" applyProtection="1">
      <alignment vertical="top"/>
      <protection locked="0"/>
    </xf>
    <xf numFmtId="3" fontId="3" fillId="0" borderId="0" xfId="0" applyNumberFormat="1" applyFont="1" applyAlignment="1" applyProtection="1">
      <alignment vertical="top"/>
      <protection locked="0"/>
    </xf>
    <xf numFmtId="0" fontId="6" fillId="0" borderId="0" xfId="0" applyFont="1" applyAlignment="1" applyProtection="1">
      <alignment vertical="top"/>
      <protection locked="0"/>
    </xf>
    <xf numFmtId="168" fontId="3" fillId="0" borderId="1" xfId="0" applyNumberFormat="1" applyFont="1" applyBorder="1" applyAlignment="1" applyProtection="1">
      <alignment vertical="top"/>
      <protection locked="0"/>
    </xf>
    <xf numFmtId="0" fontId="3" fillId="0" borderId="0" xfId="0" applyFont="1" applyBorder="1" applyAlignment="1" applyProtection="1">
      <alignment vertical="top" wrapText="1"/>
      <protection locked="0"/>
    </xf>
    <xf numFmtId="5" fontId="3" fillId="0" borderId="0" xfId="0" applyNumberFormat="1" applyFont="1" applyBorder="1" applyAlignment="1" applyProtection="1">
      <alignment vertical="top"/>
      <protection locked="0"/>
    </xf>
    <xf numFmtId="2" fontId="3" fillId="0" borderId="0" xfId="0" applyNumberFormat="1" applyFont="1" applyBorder="1" applyAlignment="1" applyProtection="1">
      <alignment vertical="top"/>
      <protection locked="0"/>
    </xf>
    <xf numFmtId="5" fontId="3" fillId="0" borderId="0" xfId="0" applyNumberFormat="1" applyFont="1" applyFill="1" applyBorder="1" applyAlignment="1" applyProtection="1">
      <alignment vertical="top"/>
      <protection locked="0"/>
    </xf>
    <xf numFmtId="5" fontId="3" fillId="0" borderId="0" xfId="0" applyNumberFormat="1" applyFont="1" applyBorder="1" applyAlignment="1">
      <alignment vertical="top"/>
    </xf>
    <xf numFmtId="5" fontId="3" fillId="0" borderId="0" xfId="0" applyNumberFormat="1" applyFont="1" applyFill="1" applyBorder="1" applyAlignment="1">
      <alignment vertical="top"/>
    </xf>
    <xf numFmtId="0" fontId="3" fillId="0" borderId="10" xfId="0" applyFont="1" applyBorder="1" applyAlignment="1" applyProtection="1">
      <alignment vertical="top" wrapText="1"/>
      <protection locked="0"/>
    </xf>
    <xf numFmtId="2" fontId="3" fillId="0" borderId="0" xfId="0" applyNumberFormat="1" applyFont="1" applyBorder="1" applyAlignment="1">
      <alignment vertical="top"/>
    </xf>
    <xf numFmtId="9" fontId="3" fillId="0" borderId="7" xfId="0" applyNumberFormat="1" applyFont="1" applyBorder="1" applyAlignment="1">
      <alignment vertical="top"/>
    </xf>
    <xf numFmtId="5" fontId="3" fillId="0" borderId="8" xfId="0" applyNumberFormat="1" applyFont="1" applyBorder="1" applyAlignment="1" applyProtection="1">
      <alignment vertical="top"/>
      <protection locked="0"/>
    </xf>
    <xf numFmtId="0" fontId="3" fillId="0" borderId="13" xfId="0" applyFont="1" applyBorder="1" applyAlignment="1" applyProtection="1">
      <alignment vertical="top"/>
      <protection locked="0"/>
    </xf>
    <xf numFmtId="0" fontId="3" fillId="0" borderId="1" xfId="0" applyFont="1" applyBorder="1" applyAlignment="1">
      <alignment vertical="top" wrapText="1"/>
    </xf>
    <xf numFmtId="0" fontId="3" fillId="0" borderId="1" xfId="0" applyFont="1" applyBorder="1" applyAlignment="1">
      <alignment horizontal="right" vertical="top" wrapText="1"/>
    </xf>
    <xf numFmtId="168" fontId="3" fillId="0" borderId="1" xfId="0" applyNumberFormat="1" applyFont="1" applyBorder="1" applyAlignment="1">
      <alignment vertical="top"/>
    </xf>
    <xf numFmtId="5" fontId="3" fillId="0" borderId="0" xfId="0" applyNumberFormat="1" applyFont="1" applyAlignment="1">
      <alignment vertical="top"/>
    </xf>
    <xf numFmtId="0" fontId="6" fillId="3" borderId="0" xfId="0" applyFont="1" applyFill="1" applyBorder="1" applyAlignment="1">
      <alignment horizontal="right" vertical="top"/>
    </xf>
    <xf numFmtId="0" fontId="6" fillId="3" borderId="19" xfId="0" applyFont="1" applyFill="1" applyBorder="1" applyAlignment="1">
      <alignment vertical="top"/>
    </xf>
    <xf numFmtId="5" fontId="3" fillId="0" borderId="1" xfId="0" applyNumberFormat="1" applyFont="1" applyBorder="1" applyAlignment="1" applyProtection="1">
      <alignment vertical="top"/>
      <protection locked="0"/>
    </xf>
    <xf numFmtId="0" fontId="6" fillId="3" borderId="29" xfId="0" applyFont="1" applyFill="1" applyBorder="1" applyAlignment="1" applyProtection="1">
      <alignment vertical="top"/>
      <protection locked="0"/>
    </xf>
    <xf numFmtId="0" fontId="6" fillId="3" borderId="38" xfId="0" applyFont="1" applyFill="1" applyBorder="1" applyAlignment="1" applyProtection="1">
      <alignment vertical="top"/>
      <protection locked="0"/>
    </xf>
    <xf numFmtId="0" fontId="6" fillId="3" borderId="38" xfId="0" applyFont="1" applyFill="1" applyBorder="1" applyAlignment="1">
      <alignment horizontal="right" vertical="top"/>
    </xf>
    <xf numFmtId="168" fontId="6" fillId="3" borderId="38" xfId="0" applyNumberFormat="1" applyFont="1" applyFill="1" applyBorder="1" applyAlignment="1" applyProtection="1">
      <alignment vertical="top"/>
      <protection locked="0"/>
    </xf>
    <xf numFmtId="0" fontId="6" fillId="3" borderId="38" xfId="0" applyFont="1" applyFill="1" applyBorder="1" applyAlignment="1">
      <alignment vertical="top"/>
    </xf>
    <xf numFmtId="0" fontId="3" fillId="0" borderId="0" xfId="0" applyFont="1" applyBorder="1" applyAlignment="1">
      <alignment horizontal="right" vertical="top"/>
    </xf>
    <xf numFmtId="0" fontId="3" fillId="0" borderId="0" xfId="0" applyFont="1" applyBorder="1" applyAlignment="1">
      <alignment horizontal="left" vertical="top"/>
    </xf>
    <xf numFmtId="0" fontId="3" fillId="0" borderId="10" xfId="0" applyFont="1" applyBorder="1" applyAlignment="1" applyProtection="1">
      <alignment vertical="top"/>
      <protection locked="0"/>
    </xf>
    <xf numFmtId="0" fontId="3" fillId="0" borderId="0" xfId="0" applyFont="1" applyAlignment="1">
      <alignment horizontal="left" vertical="top"/>
    </xf>
    <xf numFmtId="0" fontId="3" fillId="0" borderId="10" xfId="0" applyFont="1" applyBorder="1" applyAlignment="1" applyProtection="1">
      <alignment horizontal="left" vertical="top"/>
      <protection locked="0"/>
    </xf>
    <xf numFmtId="0" fontId="3" fillId="0" borderId="10" xfId="0" applyFont="1" applyBorder="1" applyAlignment="1">
      <alignment horizontal="left" vertical="top"/>
    </xf>
    <xf numFmtId="0" fontId="3" fillId="0" borderId="0" xfId="0" applyFont="1" applyBorder="1" applyAlignment="1" applyProtection="1">
      <alignment horizontal="left" vertical="top"/>
      <protection locked="0"/>
    </xf>
    <xf numFmtId="167" fontId="3" fillId="0" borderId="0" xfId="0" applyNumberFormat="1" applyFont="1" applyAlignment="1">
      <alignment vertical="top"/>
    </xf>
    <xf numFmtId="0" fontId="0" fillId="0" borderId="0" xfId="0" applyAlignment="1">
      <alignment vertical="top"/>
    </xf>
    <xf numFmtId="0" fontId="6" fillId="8" borderId="38" xfId="0" applyFont="1" applyFill="1" applyBorder="1" applyAlignment="1" applyProtection="1">
      <alignment vertical="top"/>
      <protection locked="0"/>
    </xf>
    <xf numFmtId="0" fontId="6" fillId="8" borderId="38" xfId="0" applyFont="1" applyFill="1" applyBorder="1" applyAlignment="1" applyProtection="1">
      <alignment horizontal="right" vertical="top"/>
      <protection locked="0"/>
    </xf>
    <xf numFmtId="168" fontId="6" fillId="8" borderId="38" xfId="0" applyNumberFormat="1" applyFont="1" applyFill="1" applyBorder="1" applyAlignment="1" applyProtection="1">
      <alignment vertical="top"/>
      <protection locked="0"/>
    </xf>
    <xf numFmtId="0" fontId="6" fillId="8" borderId="38" xfId="0" applyFont="1" applyFill="1" applyBorder="1" applyAlignment="1">
      <alignment vertical="top"/>
    </xf>
    <xf numFmtId="0" fontId="6" fillId="7" borderId="38" xfId="0" applyFont="1" applyFill="1" applyBorder="1" applyAlignment="1">
      <alignment vertical="top"/>
    </xf>
    <xf numFmtId="168" fontId="6" fillId="7" borderId="38" xfId="0" applyNumberFormat="1" applyFont="1" applyFill="1" applyBorder="1" applyAlignment="1">
      <alignment vertical="top"/>
    </xf>
    <xf numFmtId="167" fontId="6" fillId="7" borderId="38" xfId="0" applyNumberFormat="1" applyFont="1" applyFill="1" applyBorder="1" applyAlignment="1">
      <alignment vertical="top"/>
    </xf>
    <xf numFmtId="0" fontId="6" fillId="7" borderId="39" xfId="0" applyFont="1" applyFill="1" applyBorder="1" applyAlignment="1">
      <alignment vertical="top"/>
    </xf>
    <xf numFmtId="0" fontId="3" fillId="0" borderId="40" xfId="0" applyFont="1" applyBorder="1" applyAlignment="1" applyProtection="1">
      <alignment vertical="top" wrapText="1"/>
      <protection locked="0"/>
    </xf>
    <xf numFmtId="0" fontId="3" fillId="0" borderId="40" xfId="0" applyFont="1" applyBorder="1" applyAlignment="1" applyProtection="1">
      <alignment horizontal="right" vertical="top"/>
      <protection locked="0"/>
    </xf>
    <xf numFmtId="0" fontId="3" fillId="0" borderId="40" xfId="0" applyFont="1" applyBorder="1" applyAlignment="1" applyProtection="1">
      <alignment vertical="top"/>
      <protection locked="0"/>
    </xf>
    <xf numFmtId="168" fontId="3" fillId="0" borderId="40" xfId="0" applyNumberFormat="1" applyFont="1" applyBorder="1" applyAlignment="1" applyProtection="1">
      <alignment vertical="top"/>
      <protection locked="0"/>
    </xf>
    <xf numFmtId="5" fontId="3" fillId="0" borderId="40" xfId="0" applyNumberFormat="1" applyFont="1" applyBorder="1" applyAlignment="1" applyProtection="1">
      <alignment vertical="top"/>
      <protection locked="0"/>
    </xf>
    <xf numFmtId="9" fontId="3" fillId="0" borderId="40" xfId="0" applyNumberFormat="1" applyFont="1" applyBorder="1" applyAlignment="1">
      <alignment vertical="top"/>
    </xf>
    <xf numFmtId="0" fontId="3" fillId="0" borderId="40" xfId="0" applyFont="1" applyBorder="1" applyAlignment="1">
      <alignment vertical="top"/>
    </xf>
    <xf numFmtId="168" fontId="3" fillId="0" borderId="40" xfId="0" applyNumberFormat="1" applyFont="1" applyBorder="1" applyAlignment="1">
      <alignment vertical="top"/>
    </xf>
    <xf numFmtId="167" fontId="3" fillId="0" borderId="40" xfId="0" applyNumberFormat="1" applyFont="1" applyBorder="1" applyAlignment="1">
      <alignment vertical="top"/>
    </xf>
    <xf numFmtId="5" fontId="3" fillId="0" borderId="40" xfId="0" applyNumberFormat="1" applyFont="1" applyBorder="1" applyAlignment="1">
      <alignment vertical="top"/>
    </xf>
    <xf numFmtId="5" fontId="3" fillId="0" borderId="4" xfId="0" applyNumberFormat="1" applyFont="1" applyBorder="1" applyAlignment="1" applyProtection="1">
      <alignment vertical="top"/>
      <protection locked="0"/>
    </xf>
    <xf numFmtId="9" fontId="3" fillId="0" borderId="4" xfId="0" applyNumberFormat="1" applyFont="1" applyBorder="1" applyAlignment="1">
      <alignment vertical="top"/>
    </xf>
    <xf numFmtId="0" fontId="3" fillId="0" borderId="0" xfId="0" applyFont="1" applyFill="1" applyBorder="1" applyAlignment="1">
      <alignment vertical="top" wrapText="1"/>
    </xf>
    <xf numFmtId="0" fontId="3" fillId="0" borderId="40" xfId="0" applyFont="1" applyBorder="1" applyAlignment="1">
      <alignment vertical="top" wrapText="1"/>
    </xf>
    <xf numFmtId="0" fontId="3" fillId="0" borderId="0" xfId="0" applyFont="1" applyBorder="1" applyAlignment="1" applyProtection="1">
      <alignment horizontal="center" vertical="top"/>
      <protection locked="0"/>
    </xf>
    <xf numFmtId="168" fontId="3" fillId="0" borderId="0" xfId="0" applyNumberFormat="1" applyFont="1" applyFill="1" applyBorder="1" applyAlignment="1">
      <alignment vertical="top"/>
    </xf>
    <xf numFmtId="167" fontId="3" fillId="0" borderId="0" xfId="0" applyNumberFormat="1" applyFont="1" applyFill="1" applyBorder="1" applyAlignment="1">
      <alignment vertical="top"/>
    </xf>
    <xf numFmtId="0" fontId="3" fillId="0" borderId="0" xfId="0" applyFont="1" applyFill="1" applyBorder="1" applyAlignment="1" applyProtection="1">
      <alignment vertical="top" wrapText="1"/>
      <protection locked="0"/>
    </xf>
    <xf numFmtId="0" fontId="3" fillId="0" borderId="0" xfId="0" applyFont="1" applyFill="1" applyBorder="1" applyAlignment="1">
      <alignment horizontal="right" vertical="top"/>
    </xf>
    <xf numFmtId="0" fontId="3" fillId="0" borderId="7" xfId="0" applyFont="1" applyBorder="1" applyAlignment="1" applyProtection="1">
      <alignment vertical="top"/>
      <protection locked="0"/>
    </xf>
    <xf numFmtId="168" fontId="6" fillId="0" borderId="7" xfId="0" applyNumberFormat="1" applyFont="1" applyBorder="1" applyAlignment="1" applyProtection="1">
      <alignment horizontal="right" vertical="top"/>
      <protection locked="0"/>
    </xf>
    <xf numFmtId="168" fontId="3" fillId="0" borderId="7" xfId="0" applyNumberFormat="1" applyFont="1" applyBorder="1" applyAlignment="1">
      <alignment vertical="top"/>
    </xf>
    <xf numFmtId="167" fontId="3" fillId="0" borderId="7" xfId="0" applyNumberFormat="1" applyFont="1" applyBorder="1" applyAlignment="1">
      <alignment vertical="top"/>
    </xf>
    <xf numFmtId="167" fontId="3" fillId="0" borderId="1" xfId="0" applyNumberFormat="1" applyFont="1" applyBorder="1" applyAlignment="1">
      <alignment vertical="top"/>
    </xf>
    <xf numFmtId="0" fontId="3" fillId="7" borderId="0" xfId="0" applyFont="1" applyFill="1" applyBorder="1" applyAlignment="1">
      <alignment vertical="top"/>
    </xf>
    <xf numFmtId="0" fontId="6" fillId="3" borderId="0" xfId="0" applyFont="1" applyFill="1" applyBorder="1" applyAlignment="1" applyProtection="1">
      <alignment horizontal="left" vertical="top"/>
      <protection locked="0"/>
    </xf>
    <xf numFmtId="0" fontId="3" fillId="0" borderId="8" xfId="0" applyFont="1" applyBorder="1" applyAlignment="1">
      <alignment vertical="top"/>
    </xf>
    <xf numFmtId="0" fontId="3" fillId="0" borderId="10" xfId="0" applyFont="1" applyBorder="1" applyAlignment="1">
      <alignment vertical="top"/>
    </xf>
    <xf numFmtId="0" fontId="3" fillId="0" borderId="10" xfId="0" applyFont="1" applyFill="1" applyBorder="1" applyAlignment="1">
      <alignment vertical="top"/>
    </xf>
    <xf numFmtId="0" fontId="3" fillId="0" borderId="4" xfId="0" applyFont="1" applyBorder="1" applyAlignment="1">
      <alignment horizontal="right" vertical="top"/>
    </xf>
    <xf numFmtId="0" fontId="3" fillId="0" borderId="22" xfId="0" applyFont="1" applyBorder="1" applyAlignment="1">
      <alignment vertical="top"/>
    </xf>
    <xf numFmtId="0" fontId="3" fillId="0" borderId="5" xfId="0" applyFont="1" applyBorder="1" applyAlignment="1">
      <alignment vertical="top"/>
    </xf>
    <xf numFmtId="0" fontId="3" fillId="0" borderId="23" xfId="0" applyFont="1" applyBorder="1" applyAlignment="1">
      <alignment vertical="top"/>
    </xf>
    <xf numFmtId="0" fontId="3" fillId="0" borderId="0" xfId="0" applyFont="1" applyAlignment="1">
      <alignment horizontal="center" vertical="top"/>
    </xf>
    <xf numFmtId="0" fontId="3" fillId="0" borderId="2" xfId="0" applyFont="1" applyBorder="1" applyAlignment="1">
      <alignment vertical="top"/>
    </xf>
    <xf numFmtId="0" fontId="3" fillId="0" borderId="24" xfId="0" applyFont="1" applyBorder="1" applyAlignment="1">
      <alignment vertical="top"/>
    </xf>
    <xf numFmtId="0" fontId="1" fillId="0" borderId="0" xfId="0" applyFont="1" applyAlignment="1" applyProtection="1">
      <alignment horizontal="left" vertical="top"/>
      <protection locked="0"/>
    </xf>
    <xf numFmtId="0" fontId="3" fillId="0" borderId="0" xfId="0" applyFont="1" applyAlignment="1">
      <alignment horizontal="left" vertical="top" wrapText="1"/>
    </xf>
    <xf numFmtId="0" fontId="8" fillId="0" borderId="0" xfId="0" applyFont="1" applyAlignment="1">
      <alignment vertical="top"/>
    </xf>
    <xf numFmtId="0" fontId="0" fillId="0" borderId="0" xfId="0" applyAlignment="1">
      <alignment horizontal="right" vertical="top"/>
    </xf>
    <xf numFmtId="0" fontId="8" fillId="0" borderId="0" xfId="0" applyFont="1" applyAlignment="1" applyProtection="1">
      <alignment vertical="top"/>
      <protection locked="0"/>
    </xf>
    <xf numFmtId="0" fontId="3" fillId="0" borderId="0" xfId="0" quotePrefix="1" applyFont="1" applyAlignment="1">
      <alignment vertical="top"/>
    </xf>
    <xf numFmtId="0" fontId="8" fillId="0" borderId="0" xfId="0" applyFont="1" applyBorder="1" applyAlignment="1" applyProtection="1">
      <alignment vertical="top"/>
      <protection locked="0"/>
    </xf>
    <xf numFmtId="0" fontId="8" fillId="0" borderId="0" xfId="0" applyFont="1" applyBorder="1" applyAlignment="1" applyProtection="1">
      <alignment horizontal="left" vertical="top" wrapText="1"/>
      <protection locked="0"/>
    </xf>
    <xf numFmtId="0" fontId="8" fillId="0" borderId="0" xfId="0" applyFont="1" applyBorder="1" applyAlignment="1" applyProtection="1">
      <alignment horizontal="right" vertical="top"/>
      <protection locked="0"/>
    </xf>
    <xf numFmtId="0" fontId="3" fillId="0" borderId="0" xfId="0" applyFont="1" applyFill="1" applyAlignment="1" applyProtection="1">
      <alignment vertical="top"/>
      <protection locked="0"/>
    </xf>
    <xf numFmtId="0" fontId="3" fillId="0" borderId="0" xfId="0" applyFont="1" applyAlignment="1" applyProtection="1">
      <alignment vertical="top" wrapText="1"/>
      <protection locked="0"/>
    </xf>
    <xf numFmtId="0" fontId="8" fillId="0" borderId="0" xfId="0" applyFont="1" applyFill="1" applyBorder="1" applyAlignment="1" applyProtection="1">
      <alignment horizontal="left" vertical="top" wrapText="1"/>
      <protection locked="0"/>
    </xf>
    <xf numFmtId="0" fontId="8" fillId="0" borderId="0" xfId="0" applyFont="1" applyFill="1" applyBorder="1" applyAlignment="1" applyProtection="1">
      <alignment vertical="top"/>
      <protection locked="0"/>
    </xf>
    <xf numFmtId="4" fontId="8" fillId="0" borderId="0" xfId="0" applyNumberFormat="1" applyFont="1" applyFill="1" applyBorder="1" applyAlignment="1" applyProtection="1">
      <alignment horizontal="right" vertical="top"/>
      <protection locked="0"/>
    </xf>
    <xf numFmtId="2" fontId="3" fillId="0" borderId="0" xfId="0" applyNumberFormat="1" applyFont="1" applyFill="1" applyBorder="1" applyAlignment="1">
      <alignment vertical="top"/>
    </xf>
    <xf numFmtId="0" fontId="8" fillId="0" borderId="0" xfId="0" applyFont="1" applyAlignment="1">
      <alignment horizontal="left" vertical="top"/>
    </xf>
    <xf numFmtId="0" fontId="8" fillId="0" borderId="0" xfId="0" applyFont="1" applyAlignment="1">
      <alignment horizontal="left" vertical="top" wrapText="1"/>
    </xf>
    <xf numFmtId="0" fontId="3" fillId="5" borderId="0" xfId="0" applyFont="1" applyFill="1" applyAlignment="1">
      <alignment vertical="top"/>
    </xf>
    <xf numFmtId="0" fontId="3" fillId="3" borderId="0" xfId="0" applyFont="1" applyFill="1" applyBorder="1" applyAlignment="1" applyProtection="1">
      <alignment vertical="top"/>
      <protection locked="0"/>
    </xf>
    <xf numFmtId="0" fontId="3" fillId="7" borderId="0" xfId="0" applyFont="1" applyFill="1" applyAlignment="1">
      <alignment vertical="top"/>
    </xf>
    <xf numFmtId="0" fontId="3" fillId="0" borderId="0" xfId="0" applyFont="1" applyFill="1" applyBorder="1" applyAlignment="1" applyProtection="1">
      <alignment horizontal="left" vertical="top" wrapText="1"/>
      <protection locked="0"/>
    </xf>
    <xf numFmtId="0" fontId="3" fillId="0" borderId="1" xfId="0" applyFont="1" applyBorder="1" applyAlignment="1">
      <alignment horizontal="left" vertical="top"/>
    </xf>
    <xf numFmtId="0" fontId="3" fillId="0" borderId="0" xfId="0" applyFont="1" applyAlignment="1" applyProtection="1">
      <alignment horizontal="right" vertical="top"/>
      <protection locked="0"/>
    </xf>
    <xf numFmtId="168" fontId="3" fillId="0" borderId="0" xfId="0" applyNumberFormat="1" applyFont="1" applyFill="1" applyAlignment="1" applyProtection="1">
      <alignment vertical="top"/>
      <protection locked="0"/>
    </xf>
    <xf numFmtId="5" fontId="3" fillId="0" borderId="0" xfId="0" applyNumberFormat="1" applyFont="1" applyFill="1" applyAlignment="1" applyProtection="1">
      <alignment vertical="top"/>
      <protection locked="0"/>
    </xf>
    <xf numFmtId="0" fontId="3" fillId="4" borderId="0" xfId="0" applyFont="1" applyFill="1" applyBorder="1" applyAlignment="1" applyProtection="1">
      <alignment vertical="top"/>
      <protection locked="0"/>
    </xf>
    <xf numFmtId="168" fontId="6" fillId="0" borderId="0" xfId="0" applyNumberFormat="1" applyFont="1" applyBorder="1" applyAlignment="1" applyProtection="1">
      <alignment horizontal="right" vertical="top"/>
      <protection locked="0"/>
    </xf>
    <xf numFmtId="5" fontId="3" fillId="0" borderId="1" xfId="0" applyNumberFormat="1" applyFont="1" applyFill="1" applyBorder="1" applyAlignment="1" applyProtection="1">
      <alignment vertical="top"/>
      <protection locked="0"/>
    </xf>
    <xf numFmtId="168" fontId="6" fillId="0" borderId="1" xfId="0" applyNumberFormat="1" applyFont="1" applyBorder="1" applyAlignment="1" applyProtection="1">
      <alignment horizontal="right" vertical="top"/>
      <protection locked="0"/>
    </xf>
    <xf numFmtId="0" fontId="3" fillId="0" borderId="0" xfId="0" applyFont="1" applyAlignment="1" applyProtection="1">
      <alignment horizontal="center" vertical="top"/>
      <protection locked="0"/>
    </xf>
    <xf numFmtId="0" fontId="3" fillId="0" borderId="7" xfId="0" applyFont="1" applyBorder="1" applyAlignment="1" applyProtection="1">
      <alignment horizontal="center" vertical="top"/>
      <protection locked="0"/>
    </xf>
    <xf numFmtId="0" fontId="3" fillId="3" borderId="0" xfId="0" applyFont="1" applyFill="1" applyBorder="1" applyAlignment="1" applyProtection="1">
      <alignment horizontal="right" vertical="top"/>
      <protection locked="0"/>
    </xf>
    <xf numFmtId="164" fontId="3" fillId="0" borderId="0" xfId="1" applyNumberFormat="1" applyFont="1" applyBorder="1" applyAlignment="1">
      <alignment vertical="top"/>
    </xf>
    <xf numFmtId="167" fontId="3" fillId="0" borderId="0" xfId="0" applyNumberFormat="1" applyFont="1" applyAlignment="1" applyProtection="1">
      <alignment vertical="top"/>
      <protection locked="0"/>
    </xf>
    <xf numFmtId="0" fontId="3" fillId="0" borderId="19" xfId="0" applyFont="1" applyBorder="1" applyAlignment="1" applyProtection="1">
      <alignment vertical="top"/>
      <protection locked="0"/>
    </xf>
    <xf numFmtId="0" fontId="3" fillId="0" borderId="19" xfId="0" applyFont="1" applyBorder="1" applyAlignment="1" applyProtection="1">
      <alignment horizontal="right" vertical="top"/>
      <protection locked="0"/>
    </xf>
    <xf numFmtId="168" fontId="3" fillId="0" borderId="19" xfId="0" applyNumberFormat="1" applyFont="1" applyBorder="1" applyAlignment="1" applyProtection="1">
      <alignment horizontal="right" vertical="top"/>
      <protection locked="0"/>
    </xf>
    <xf numFmtId="5" fontId="3" fillId="0" borderId="4" xfId="0" applyNumberFormat="1" applyFont="1" applyFill="1" applyBorder="1" applyAlignment="1" applyProtection="1">
      <alignment vertical="top"/>
      <protection locked="0"/>
    </xf>
    <xf numFmtId="168" fontId="3" fillId="0" borderId="4" xfId="0" applyNumberFormat="1" applyFont="1" applyBorder="1" applyAlignment="1" applyProtection="1">
      <alignment horizontal="right" vertical="top"/>
      <protection locked="0"/>
    </xf>
    <xf numFmtId="167" fontId="3" fillId="0" borderId="4" xfId="0" applyNumberFormat="1" applyFont="1" applyBorder="1" applyAlignment="1" applyProtection="1">
      <alignment vertical="top" wrapText="1"/>
      <protection locked="0"/>
    </xf>
    <xf numFmtId="0" fontId="0" fillId="0" borderId="0" xfId="0" applyAlignment="1" applyProtection="1">
      <alignment vertical="top"/>
      <protection locked="0"/>
    </xf>
    <xf numFmtId="0" fontId="0" fillId="5" borderId="0" xfId="0" applyFill="1" applyAlignment="1">
      <alignment vertical="top"/>
    </xf>
    <xf numFmtId="167" fontId="0" fillId="0" borderId="0" xfId="0" applyNumberFormat="1" applyAlignment="1">
      <alignment vertical="top"/>
    </xf>
    <xf numFmtId="0" fontId="3" fillId="0" borderId="1" xfId="0" applyFont="1" applyFill="1" applyBorder="1" applyAlignment="1" applyProtection="1">
      <alignment vertical="top"/>
      <protection locked="0"/>
    </xf>
    <xf numFmtId="4" fontId="3" fillId="0" borderId="0" xfId="0" applyNumberFormat="1" applyFont="1" applyAlignment="1">
      <alignment vertical="top"/>
    </xf>
    <xf numFmtId="0" fontId="3" fillId="3" borderId="10" xfId="0" applyFont="1" applyFill="1" applyBorder="1" applyAlignment="1" applyProtection="1">
      <alignment vertical="top"/>
      <protection locked="0"/>
    </xf>
    <xf numFmtId="168" fontId="3" fillId="3" borderId="0" xfId="0" applyNumberFormat="1" applyFont="1" applyFill="1" applyBorder="1" applyAlignment="1" applyProtection="1">
      <alignment vertical="top"/>
      <protection locked="0"/>
    </xf>
    <xf numFmtId="0" fontId="3" fillId="0" borderId="10" xfId="0" quotePrefix="1" applyFont="1" applyBorder="1" applyAlignment="1" applyProtection="1">
      <alignment vertical="top"/>
      <protection locked="0"/>
    </xf>
    <xf numFmtId="10" fontId="3" fillId="4" borderId="0" xfId="4" applyFont="1" applyFill="1" applyBorder="1" applyAlignment="1" applyProtection="1">
      <alignment vertical="top"/>
      <protection locked="0"/>
    </xf>
    <xf numFmtId="0" fontId="6" fillId="0" borderId="13" xfId="0" applyFont="1" applyFill="1" applyBorder="1" applyAlignment="1" applyProtection="1">
      <alignment vertical="top"/>
      <protection locked="0"/>
    </xf>
    <xf numFmtId="0" fontId="6" fillId="0" borderId="1" xfId="0" applyFont="1" applyFill="1" applyBorder="1" applyAlignment="1" applyProtection="1">
      <alignment vertical="top"/>
      <protection locked="0"/>
    </xf>
    <xf numFmtId="168" fontId="3" fillId="0" borderId="1" xfId="0" applyNumberFormat="1" applyFont="1" applyFill="1" applyBorder="1" applyAlignment="1" applyProtection="1">
      <alignment vertical="top"/>
      <protection locked="0"/>
    </xf>
    <xf numFmtId="6" fontId="3" fillId="0" borderId="1" xfId="0" applyNumberFormat="1" applyFont="1" applyFill="1" applyBorder="1" applyAlignment="1" applyProtection="1">
      <alignment horizontal="right" vertical="top"/>
      <protection locked="0"/>
    </xf>
    <xf numFmtId="4" fontId="0" fillId="0" borderId="0" xfId="0" applyNumberFormat="1" applyAlignment="1">
      <alignment vertical="top"/>
    </xf>
    <xf numFmtId="168" fontId="0" fillId="0" borderId="0" xfId="0" applyNumberFormat="1" applyAlignment="1" applyProtection="1">
      <alignment vertical="top"/>
      <protection locked="0"/>
    </xf>
    <xf numFmtId="0" fontId="3" fillId="7" borderId="11" xfId="0" applyFont="1" applyFill="1" applyBorder="1" applyAlignment="1">
      <alignment vertical="top"/>
    </xf>
    <xf numFmtId="0" fontId="3" fillId="0" borderId="36" xfId="0" applyFont="1" applyBorder="1" applyAlignment="1" applyProtection="1">
      <alignment vertical="top"/>
      <protection locked="0"/>
    </xf>
    <xf numFmtId="0" fontId="13" fillId="0" borderId="0" xfId="5" applyBorder="1" applyAlignment="1" applyProtection="1">
      <alignment vertical="top"/>
      <protection locked="0"/>
    </xf>
    <xf numFmtId="0" fontId="3" fillId="0" borderId="17" xfId="0" applyFont="1" applyFill="1" applyBorder="1" applyAlignment="1" applyProtection="1">
      <alignment vertical="top"/>
      <protection locked="0"/>
    </xf>
    <xf numFmtId="0" fontId="3" fillId="0" borderId="4" xfId="0" applyFont="1" applyFill="1" applyBorder="1" applyAlignment="1" applyProtection="1">
      <alignment vertical="top"/>
      <protection locked="0"/>
    </xf>
    <xf numFmtId="0" fontId="3" fillId="0" borderId="4" xfId="0" applyFont="1" applyFill="1" applyBorder="1" applyAlignment="1" applyProtection="1">
      <alignment horizontal="right" vertical="top"/>
      <protection locked="0"/>
    </xf>
    <xf numFmtId="0" fontId="3" fillId="0" borderId="4" xfId="0" applyFont="1" applyFill="1" applyBorder="1" applyAlignment="1">
      <alignment vertical="top"/>
    </xf>
    <xf numFmtId="167" fontId="3" fillId="0" borderId="4" xfId="0" applyNumberFormat="1" applyFont="1" applyFill="1" applyBorder="1" applyAlignment="1">
      <alignment vertical="top"/>
    </xf>
    <xf numFmtId="168" fontId="3" fillId="0" borderId="0" xfId="0" applyNumberFormat="1" applyFont="1" applyBorder="1" applyAlignment="1" applyProtection="1">
      <alignment horizontal="right" vertical="top"/>
      <protection locked="0"/>
    </xf>
    <xf numFmtId="0" fontId="3" fillId="0" borderId="0" xfId="0" applyFont="1" applyFill="1" applyAlignment="1" applyProtection="1">
      <alignment horizontal="right" vertical="top"/>
      <protection locked="0"/>
    </xf>
    <xf numFmtId="0" fontId="6" fillId="0" borderId="25" xfId="0" applyFont="1" applyBorder="1" applyAlignment="1" applyProtection="1">
      <alignment horizontal="center" wrapText="1"/>
      <protection locked="0"/>
    </xf>
    <xf numFmtId="0" fontId="6" fillId="0" borderId="16" xfId="0" applyFont="1" applyBorder="1" applyAlignment="1" applyProtection="1">
      <alignment horizontal="center" wrapText="1"/>
      <protection locked="0"/>
    </xf>
    <xf numFmtId="0" fontId="6" fillId="0" borderId="26" xfId="0" applyFont="1" applyBorder="1" applyAlignment="1" applyProtection="1">
      <alignment horizontal="center" wrapText="1"/>
      <protection locked="0"/>
    </xf>
    <xf numFmtId="0" fontId="8" fillId="0" borderId="10" xfId="0" applyFont="1" applyBorder="1" applyAlignment="1" applyProtection="1">
      <alignment vertical="top"/>
      <protection locked="0"/>
    </xf>
    <xf numFmtId="0" fontId="2" fillId="0" borderId="10" xfId="0" applyFont="1" applyFill="1" applyBorder="1" applyAlignment="1" applyProtection="1">
      <alignment vertical="top"/>
      <protection locked="0"/>
    </xf>
    <xf numFmtId="0" fontId="6" fillId="0" borderId="10" xfId="0" applyFont="1" applyBorder="1" applyAlignment="1" applyProtection="1">
      <alignment vertical="top"/>
      <protection locked="0"/>
    </xf>
    <xf numFmtId="4" fontId="8" fillId="0" borderId="0" xfId="0" applyNumberFormat="1" applyFont="1" applyBorder="1" applyAlignment="1" applyProtection="1">
      <alignment horizontal="right" vertical="top"/>
      <protection locked="0"/>
    </xf>
    <xf numFmtId="0" fontId="3" fillId="0" borderId="0" xfId="0" applyFont="1" applyBorder="1" applyAlignment="1" applyProtection="1">
      <alignment horizontal="left" vertical="top" wrapText="1"/>
      <protection locked="0"/>
    </xf>
    <xf numFmtId="2" fontId="8" fillId="0" borderId="0" xfId="0" applyNumberFormat="1" applyFont="1" applyBorder="1" applyAlignment="1" applyProtection="1">
      <alignment horizontal="right" vertical="top"/>
      <protection locked="0"/>
    </xf>
    <xf numFmtId="0" fontId="5" fillId="0" borderId="10" xfId="0" applyFont="1" applyFill="1" applyBorder="1" applyAlignment="1" applyProtection="1">
      <alignment vertical="top"/>
      <protection locked="0"/>
    </xf>
    <xf numFmtId="2" fontId="8" fillId="0" borderId="0" xfId="0" applyNumberFormat="1" applyFont="1" applyFill="1" applyBorder="1" applyAlignment="1" applyProtection="1">
      <alignment horizontal="right" vertical="top"/>
      <protection locked="0"/>
    </xf>
    <xf numFmtId="2" fontId="3" fillId="5" borderId="0" xfId="0" applyNumberFormat="1" applyFont="1" applyFill="1" applyBorder="1" applyAlignment="1">
      <alignment vertical="top"/>
    </xf>
    <xf numFmtId="0" fontId="8" fillId="0" borderId="10" xfId="0" applyFont="1" applyBorder="1" applyAlignment="1">
      <alignment horizontal="left" vertical="top"/>
    </xf>
    <xf numFmtId="0" fontId="3" fillId="0" borderId="0" xfId="0" applyFont="1" applyFill="1" applyBorder="1" applyAlignment="1">
      <alignment horizontal="left" vertical="top"/>
    </xf>
    <xf numFmtId="0" fontId="8" fillId="0" borderId="0" xfId="0" applyFont="1" applyBorder="1" applyAlignment="1">
      <alignment horizontal="left" vertical="top" wrapText="1"/>
    </xf>
    <xf numFmtId="0" fontId="3" fillId="0" borderId="0" xfId="0" applyFont="1" applyBorder="1" applyAlignment="1">
      <alignment horizontal="left" vertical="top" wrapText="1"/>
    </xf>
    <xf numFmtId="2" fontId="3" fillId="0" borderId="0" xfId="0" applyNumberFormat="1" applyFont="1" applyBorder="1" applyAlignment="1">
      <alignment horizontal="right" vertical="top"/>
    </xf>
    <xf numFmtId="0" fontId="8" fillId="0" borderId="0" xfId="0" applyFont="1" applyBorder="1" applyAlignment="1">
      <alignment horizontal="left" vertical="top"/>
    </xf>
    <xf numFmtId="0" fontId="3" fillId="5" borderId="0" xfId="0" applyFont="1" applyFill="1" applyBorder="1" applyAlignment="1">
      <alignment vertical="top"/>
    </xf>
    <xf numFmtId="2" fontId="3" fillId="0" borderId="0" xfId="0" applyNumberFormat="1" applyFont="1" applyBorder="1" applyAlignment="1">
      <alignment horizontal="left" vertical="top"/>
    </xf>
    <xf numFmtId="0" fontId="2" fillId="0" borderId="10" xfId="0" applyFont="1" applyFill="1" applyBorder="1" applyAlignment="1" applyProtection="1">
      <alignment horizontal="left" vertical="top"/>
      <protection locked="0"/>
    </xf>
    <xf numFmtId="0" fontId="8" fillId="0" borderId="0" xfId="0" applyFont="1" applyBorder="1" applyAlignment="1">
      <alignment vertical="top"/>
    </xf>
    <xf numFmtId="0" fontId="3" fillId="0" borderId="1" xfId="0" applyFont="1" applyBorder="1" applyAlignment="1">
      <alignment horizontal="left" vertical="top" wrapText="1"/>
    </xf>
    <xf numFmtId="0" fontId="3" fillId="12" borderId="0" xfId="0" applyFont="1" applyFill="1" applyBorder="1" applyAlignment="1">
      <alignment vertical="top"/>
    </xf>
    <xf numFmtId="17" fontId="3" fillId="0" borderId="0" xfId="0" applyNumberFormat="1" applyFont="1" applyAlignment="1" applyProtection="1">
      <alignment vertical="top" wrapText="1"/>
      <protection hidden="1"/>
    </xf>
    <xf numFmtId="0" fontId="3" fillId="0" borderId="0" xfId="0" applyFont="1" applyAlignment="1" applyProtection="1">
      <alignment vertical="top" wrapText="1"/>
      <protection hidden="1"/>
    </xf>
    <xf numFmtId="0" fontId="3" fillId="0" borderId="11" xfId="0" applyFont="1" applyBorder="1" applyAlignment="1">
      <alignment vertical="top" wrapText="1"/>
    </xf>
    <xf numFmtId="0" fontId="3" fillId="0" borderId="11" xfId="0" applyFont="1" applyFill="1" applyBorder="1" applyAlignment="1">
      <alignment vertical="top" wrapText="1"/>
    </xf>
    <xf numFmtId="0" fontId="6" fillId="0" borderId="11" xfId="0" applyFont="1" applyBorder="1" applyAlignment="1">
      <alignment vertical="top" wrapText="1"/>
    </xf>
    <xf numFmtId="0" fontId="3" fillId="0" borderId="14" xfId="0" applyFont="1" applyBorder="1" applyAlignment="1">
      <alignment vertical="top" wrapText="1"/>
    </xf>
    <xf numFmtId="0" fontId="2" fillId="3" borderId="29" xfId="0" applyFont="1" applyFill="1" applyBorder="1" applyAlignment="1" applyProtection="1">
      <alignment vertical="top"/>
      <protection locked="0"/>
    </xf>
    <xf numFmtId="0" fontId="8" fillId="3" borderId="40" xfId="0" applyFont="1" applyFill="1" applyBorder="1" applyAlignment="1" applyProtection="1">
      <alignment horizontal="left" vertical="top" wrapText="1"/>
      <protection locked="0"/>
    </xf>
    <xf numFmtId="0" fontId="8" fillId="3" borderId="40" xfId="0" applyFont="1" applyFill="1" applyBorder="1" applyAlignment="1" applyProtection="1">
      <alignment vertical="top"/>
      <protection locked="0"/>
    </xf>
    <xf numFmtId="0" fontId="3" fillId="3" borderId="40" xfId="0" applyFont="1" applyFill="1" applyBorder="1" applyAlignment="1" applyProtection="1">
      <alignment vertical="top"/>
      <protection locked="0"/>
    </xf>
    <xf numFmtId="2" fontId="3" fillId="7" borderId="40" xfId="0" applyNumberFormat="1" applyFont="1" applyFill="1" applyBorder="1" applyAlignment="1">
      <alignment vertical="top"/>
    </xf>
    <xf numFmtId="0" fontId="3" fillId="12" borderId="40" xfId="0" applyFont="1" applyFill="1" applyBorder="1" applyAlignment="1">
      <alignment vertical="top"/>
    </xf>
    <xf numFmtId="0" fontId="3" fillId="12" borderId="42" xfId="0" applyFont="1" applyFill="1" applyBorder="1" applyAlignment="1">
      <alignment vertical="top" wrapText="1"/>
    </xf>
    <xf numFmtId="5" fontId="3" fillId="0" borderId="11" xfId="0" applyNumberFormat="1" applyFont="1" applyBorder="1" applyAlignment="1" applyProtection="1">
      <alignment vertical="top"/>
      <protection locked="0"/>
    </xf>
    <xf numFmtId="0" fontId="3" fillId="0" borderId="0" xfId="0" applyFont="1" applyFill="1" applyBorder="1" applyAlignment="1" applyProtection="1">
      <alignment horizontal="left" vertical="top"/>
      <protection locked="0"/>
    </xf>
    <xf numFmtId="5" fontId="3" fillId="0" borderId="11" xfId="0" applyNumberFormat="1" applyFont="1" applyFill="1" applyBorder="1" applyAlignment="1" applyProtection="1">
      <alignment vertical="top"/>
      <protection locked="0"/>
    </xf>
    <xf numFmtId="0" fontId="3" fillId="0" borderId="9" xfId="0" applyFont="1" applyBorder="1" applyAlignment="1" applyProtection="1">
      <alignment vertical="top"/>
      <protection locked="0"/>
    </xf>
    <xf numFmtId="5" fontId="3" fillId="0" borderId="14" xfId="0" applyNumberFormat="1" applyFont="1" applyBorder="1" applyAlignment="1" applyProtection="1">
      <alignment vertical="top" wrapText="1"/>
      <protection locked="0"/>
    </xf>
    <xf numFmtId="5" fontId="3" fillId="0" borderId="0" xfId="0" applyNumberFormat="1" applyFont="1" applyBorder="1" applyAlignment="1">
      <alignment horizontal="center" vertical="top"/>
    </xf>
    <xf numFmtId="0" fontId="3" fillId="0" borderId="0" xfId="0" applyFont="1" applyBorder="1" applyAlignment="1">
      <alignment horizontal="center" vertical="top"/>
    </xf>
    <xf numFmtId="0" fontId="3" fillId="0" borderId="1" xfId="0" applyFont="1" applyBorder="1" applyAlignment="1">
      <alignment horizontal="center" vertical="top"/>
    </xf>
    <xf numFmtId="0" fontId="3" fillId="0" borderId="8" xfId="0" applyFont="1" applyBorder="1" applyAlignment="1">
      <alignment vertical="top" wrapText="1"/>
    </xf>
    <xf numFmtId="0" fontId="6" fillId="13" borderId="29" xfId="0" applyFont="1" applyFill="1" applyBorder="1" applyAlignment="1" applyProtection="1">
      <alignment vertical="top"/>
      <protection locked="0"/>
    </xf>
    <xf numFmtId="0" fontId="3" fillId="13" borderId="40" xfId="0" applyFont="1" applyFill="1" applyBorder="1" applyAlignment="1" applyProtection="1">
      <alignment vertical="top"/>
      <protection locked="0"/>
    </xf>
    <xf numFmtId="0" fontId="3" fillId="13" borderId="40" xfId="0" applyFont="1" applyFill="1" applyBorder="1" applyAlignment="1" applyProtection="1">
      <alignment horizontal="center" vertical="top"/>
      <protection locked="0"/>
    </xf>
    <xf numFmtId="168" fontId="3" fillId="13" borderId="40" xfId="0" applyNumberFormat="1" applyFont="1" applyFill="1" applyBorder="1" applyAlignment="1" applyProtection="1">
      <alignment vertical="top"/>
      <protection locked="0"/>
    </xf>
    <xf numFmtId="0" fontId="3" fillId="12" borderId="0" xfId="0" applyFont="1" applyFill="1" applyAlignment="1"/>
    <xf numFmtId="0" fontId="3" fillId="12" borderId="0" xfId="0" applyFont="1" applyFill="1" applyAlignment="1">
      <alignment vertical="top"/>
    </xf>
    <xf numFmtId="5" fontId="3" fillId="12" borderId="7" xfId="0" applyNumberFormat="1" applyFont="1" applyFill="1" applyBorder="1" applyAlignment="1" applyProtection="1">
      <alignment vertical="top"/>
      <protection locked="0"/>
    </xf>
    <xf numFmtId="0" fontId="3" fillId="12" borderId="1" xfId="0" applyFont="1" applyFill="1" applyBorder="1" applyAlignment="1">
      <alignment vertical="top"/>
    </xf>
    <xf numFmtId="0" fontId="3" fillId="12" borderId="0" xfId="0" applyFont="1" applyFill="1" applyAlignment="1">
      <alignment horizontal="right" vertical="top"/>
    </xf>
    <xf numFmtId="0" fontId="3" fillId="12" borderId="0" xfId="0" applyFont="1" applyFill="1" applyAlignment="1" applyProtection="1">
      <alignment vertical="top"/>
      <protection locked="0"/>
    </xf>
    <xf numFmtId="0" fontId="3" fillId="12" borderId="40" xfId="0" applyFont="1" applyFill="1" applyBorder="1" applyAlignment="1">
      <alignment vertical="top" wrapText="1"/>
    </xf>
    <xf numFmtId="5" fontId="3" fillId="0" borderId="7" xfId="0" applyNumberFormat="1" applyFont="1" applyBorder="1" applyAlignment="1" applyProtection="1">
      <alignment vertical="top" wrapText="1"/>
      <protection locked="0"/>
    </xf>
    <xf numFmtId="9" fontId="3" fillId="13" borderId="44" xfId="0" applyNumberFormat="1" applyFont="1" applyFill="1" applyBorder="1" applyAlignment="1">
      <alignment vertical="top"/>
    </xf>
    <xf numFmtId="5" fontId="3" fillId="0" borderId="28" xfId="0" applyNumberFormat="1" applyFont="1" applyBorder="1" applyAlignment="1" applyProtection="1">
      <alignment vertical="top"/>
      <protection locked="0"/>
    </xf>
    <xf numFmtId="0" fontId="3" fillId="0" borderId="27" xfId="0" applyFont="1" applyBorder="1" applyAlignment="1">
      <alignment vertical="top"/>
    </xf>
    <xf numFmtId="167" fontId="3" fillId="0" borderId="11" xfId="0" applyNumberFormat="1" applyFont="1" applyBorder="1" applyAlignment="1" applyProtection="1">
      <alignment vertical="top"/>
      <protection locked="0"/>
    </xf>
    <xf numFmtId="167" fontId="3" fillId="0" borderId="11" xfId="1" applyNumberFormat="1" applyFont="1" applyBorder="1" applyAlignment="1">
      <alignment vertical="top"/>
    </xf>
    <xf numFmtId="0" fontId="3" fillId="0" borderId="29" xfId="0" applyFont="1" applyBorder="1" applyAlignment="1" applyProtection="1">
      <alignment vertical="top"/>
      <protection locked="0"/>
    </xf>
    <xf numFmtId="168" fontId="3" fillId="0" borderId="40" xfId="0" applyNumberFormat="1" applyFont="1" applyBorder="1" applyAlignment="1" applyProtection="1">
      <alignment horizontal="right" vertical="top"/>
      <protection locked="0"/>
    </xf>
    <xf numFmtId="167" fontId="3" fillId="0" borderId="40" xfId="0" applyNumberFormat="1" applyFont="1" applyBorder="1" applyAlignment="1" applyProtection="1">
      <alignment vertical="top"/>
      <protection locked="0"/>
    </xf>
    <xf numFmtId="167" fontId="3" fillId="0" borderId="42" xfId="0" applyNumberFormat="1" applyFont="1" applyBorder="1" applyAlignment="1" applyProtection="1">
      <alignment vertical="top"/>
      <protection locked="0"/>
    </xf>
    <xf numFmtId="167" fontId="3" fillId="0" borderId="12" xfId="0" applyNumberFormat="1" applyFont="1" applyBorder="1" applyAlignment="1" applyProtection="1">
      <alignment vertical="top"/>
      <protection locked="0"/>
    </xf>
    <xf numFmtId="0" fontId="3" fillId="0" borderId="9" xfId="0" applyFont="1" applyBorder="1" applyAlignment="1">
      <alignment vertical="top"/>
    </xf>
    <xf numFmtId="167" fontId="3" fillId="0" borderId="8" xfId="0" applyNumberFormat="1" applyFont="1" applyBorder="1" applyAlignment="1" applyProtection="1">
      <alignment vertical="top"/>
      <protection locked="0"/>
    </xf>
    <xf numFmtId="9" fontId="3" fillId="0" borderId="14" xfId="0" applyNumberFormat="1" applyFont="1" applyBorder="1" applyAlignment="1">
      <alignment horizontal="right" vertical="top" wrapText="1"/>
    </xf>
    <xf numFmtId="2" fontId="3" fillId="0" borderId="0" xfId="0" applyNumberFormat="1" applyFont="1" applyBorder="1" applyAlignment="1" applyProtection="1">
      <alignment horizontal="center" vertical="top"/>
      <protection locked="0"/>
    </xf>
    <xf numFmtId="0" fontId="6" fillId="3" borderId="40" xfId="0" applyFont="1" applyFill="1" applyBorder="1" applyAlignment="1" applyProtection="1">
      <alignment vertical="top"/>
      <protection locked="0"/>
    </xf>
    <xf numFmtId="0" fontId="6" fillId="3" borderId="40" xfId="0" applyFont="1" applyFill="1" applyBorder="1" applyAlignment="1" applyProtection="1">
      <alignment horizontal="right" vertical="top"/>
      <protection locked="0"/>
    </xf>
    <xf numFmtId="5" fontId="6" fillId="3" borderId="40" xfId="0" applyNumberFormat="1" applyFont="1" applyFill="1" applyBorder="1" applyAlignment="1" applyProtection="1">
      <alignment vertical="top"/>
      <protection locked="0"/>
    </xf>
    <xf numFmtId="0" fontId="6" fillId="3" borderId="40" xfId="0" applyFont="1" applyFill="1" applyBorder="1" applyAlignment="1">
      <alignment vertical="top"/>
    </xf>
    <xf numFmtId="167" fontId="6" fillId="3" borderId="40" xfId="0" applyNumberFormat="1" applyFont="1" applyFill="1" applyBorder="1" applyAlignment="1">
      <alignment vertical="top"/>
    </xf>
    <xf numFmtId="167" fontId="6" fillId="3" borderId="42" xfId="0" applyNumberFormat="1" applyFont="1" applyFill="1" applyBorder="1" applyAlignment="1">
      <alignment vertical="top"/>
    </xf>
    <xf numFmtId="0" fontId="2" fillId="0" borderId="15" xfId="0" applyFont="1" applyBorder="1" applyAlignment="1">
      <alignment horizontal="center" wrapText="1"/>
    </xf>
    <xf numFmtId="0" fontId="9" fillId="0" borderId="0" xfId="0" applyFont="1" applyAlignment="1">
      <alignment horizontal="center"/>
    </xf>
    <xf numFmtId="0" fontId="2" fillId="0" borderId="15" xfId="0" applyFont="1" applyBorder="1" applyAlignment="1" applyProtection="1">
      <alignment horizontal="center" wrapText="1"/>
      <protection locked="0"/>
    </xf>
    <xf numFmtId="3" fontId="2" fillId="0" borderId="15" xfId="0" applyNumberFormat="1" applyFont="1" applyBorder="1" applyAlignment="1" applyProtection="1">
      <alignment horizontal="center" wrapText="1"/>
      <protection locked="0"/>
    </xf>
    <xf numFmtId="168" fontId="2" fillId="0" borderId="15" xfId="0" applyNumberFormat="1" applyFont="1" applyBorder="1" applyAlignment="1" applyProtection="1">
      <alignment horizontal="center" wrapText="1"/>
      <protection locked="0"/>
    </xf>
    <xf numFmtId="0" fontId="2" fillId="0" borderId="0" xfId="0" applyFont="1" applyAlignment="1">
      <alignment horizontal="center"/>
    </xf>
    <xf numFmtId="0" fontId="2" fillId="0" borderId="30" xfId="0" applyFont="1" applyBorder="1" applyAlignment="1">
      <alignment horizontal="center" wrapText="1"/>
    </xf>
    <xf numFmtId="0" fontId="9" fillId="0" borderId="7" xfId="0" applyFont="1" applyBorder="1" applyAlignment="1">
      <alignment horizontal="center"/>
    </xf>
    <xf numFmtId="168" fontId="2" fillId="0" borderId="31" xfId="0" applyNumberFormat="1" applyFont="1" applyBorder="1" applyAlignment="1" applyProtection="1">
      <alignment horizontal="center" wrapText="1"/>
      <protection locked="0"/>
    </xf>
    <xf numFmtId="0" fontId="2" fillId="0" borderId="9" xfId="0" applyFont="1" applyBorder="1" applyAlignment="1">
      <alignment horizontal="center" wrapText="1"/>
    </xf>
    <xf numFmtId="0" fontId="2" fillId="0" borderId="7" xfId="0" applyFont="1" applyBorder="1" applyAlignment="1">
      <alignment horizontal="center" wrapText="1"/>
    </xf>
    <xf numFmtId="0" fontId="2" fillId="0" borderId="7" xfId="0" applyFont="1" applyBorder="1" applyAlignment="1" applyProtection="1">
      <alignment horizontal="center" wrapText="1"/>
      <protection locked="0"/>
    </xf>
    <xf numFmtId="3" fontId="2" fillId="0" borderId="7" xfId="0" applyNumberFormat="1" applyFont="1" applyBorder="1" applyAlignment="1" applyProtection="1">
      <alignment horizontal="center" wrapText="1"/>
      <protection locked="0"/>
    </xf>
    <xf numFmtId="168" fontId="2" fillId="0" borderId="7" xfId="0" applyNumberFormat="1" applyFont="1" applyBorder="1" applyAlignment="1" applyProtection="1">
      <alignment horizontal="center" wrapText="1"/>
      <protection locked="0"/>
    </xf>
    <xf numFmtId="167" fontId="2" fillId="0" borderId="7" xfId="0" applyNumberFormat="1" applyFont="1" applyBorder="1" applyAlignment="1">
      <alignment horizontal="center" wrapText="1"/>
    </xf>
    <xf numFmtId="168" fontId="2" fillId="0" borderId="8" xfId="0" applyNumberFormat="1" applyFont="1" applyBorder="1" applyAlignment="1" applyProtection="1">
      <alignment horizontal="center" wrapText="1"/>
      <protection locked="0"/>
    </xf>
    <xf numFmtId="0" fontId="6" fillId="13" borderId="40" xfId="0" applyFont="1" applyFill="1" applyBorder="1" applyAlignment="1" applyProtection="1">
      <alignment vertical="top"/>
      <protection locked="0"/>
    </xf>
    <xf numFmtId="0" fontId="6" fillId="12" borderId="40" xfId="0" applyFont="1" applyFill="1" applyBorder="1" applyAlignment="1" applyProtection="1">
      <alignment vertical="top"/>
      <protection locked="0"/>
    </xf>
    <xf numFmtId="5" fontId="6" fillId="12" borderId="40" xfId="0" applyNumberFormat="1" applyFont="1" applyFill="1" applyBorder="1" applyAlignment="1" applyProtection="1">
      <alignment vertical="top"/>
      <protection locked="0"/>
    </xf>
    <xf numFmtId="0" fontId="3" fillId="0" borderId="16" xfId="0" applyFont="1" applyBorder="1" applyAlignment="1" applyProtection="1">
      <alignment vertical="top"/>
      <protection locked="0"/>
    </xf>
    <xf numFmtId="0" fontId="6" fillId="0" borderId="16" xfId="0" applyFont="1" applyBorder="1" applyAlignment="1" applyProtection="1">
      <alignment horizontal="right" vertical="top"/>
      <protection locked="0"/>
    </xf>
    <xf numFmtId="0" fontId="0" fillId="0" borderId="16" xfId="0" applyBorder="1" applyAlignment="1">
      <alignment vertical="top"/>
    </xf>
    <xf numFmtId="0" fontId="2" fillId="0" borderId="28" xfId="0" applyFont="1" applyBorder="1" applyAlignment="1">
      <alignment horizontal="center" wrapText="1"/>
    </xf>
    <xf numFmtId="5" fontId="6" fillId="13" borderId="44" xfId="0" applyNumberFormat="1" applyFont="1" applyFill="1" applyBorder="1" applyAlignment="1" applyProtection="1">
      <alignment vertical="top"/>
      <protection locked="0"/>
    </xf>
    <xf numFmtId="168" fontId="2" fillId="0" borderId="46" xfId="0" applyNumberFormat="1" applyFont="1" applyBorder="1" applyAlignment="1" applyProtection="1">
      <alignment horizontal="center" wrapText="1"/>
      <protection locked="0"/>
    </xf>
    <xf numFmtId="5" fontId="6" fillId="0" borderId="45" xfId="0" applyNumberFormat="1" applyFont="1" applyBorder="1" applyAlignment="1" applyProtection="1">
      <alignment vertical="top"/>
      <protection locked="0"/>
    </xf>
    <xf numFmtId="0" fontId="1" fillId="0" borderId="0" xfId="0" applyFont="1" applyAlignment="1">
      <alignment horizontal="left" wrapText="1"/>
    </xf>
    <xf numFmtId="0" fontId="6" fillId="13" borderId="29" xfId="0" applyFont="1" applyFill="1" applyBorder="1" applyAlignment="1" applyProtection="1">
      <alignment vertical="top" wrapText="1"/>
      <protection locked="0"/>
    </xf>
    <xf numFmtId="0" fontId="3" fillId="0" borderId="10" xfId="0" applyFont="1" applyFill="1" applyBorder="1" applyAlignment="1" applyProtection="1">
      <alignment vertical="top" wrapText="1"/>
      <protection locked="0"/>
    </xf>
    <xf numFmtId="0" fontId="3" fillId="0" borderId="25" xfId="0" applyFont="1" applyBorder="1" applyAlignment="1" applyProtection="1">
      <alignment vertical="top" wrapText="1"/>
      <protection locked="0"/>
    </xf>
    <xf numFmtId="0" fontId="0" fillId="0" borderId="16" xfId="0" applyBorder="1" applyAlignment="1">
      <alignment vertical="top" wrapText="1"/>
    </xf>
    <xf numFmtId="0" fontId="7" fillId="0" borderId="0" xfId="0" applyFont="1" applyAlignment="1">
      <alignment horizontal="right" wrapText="1"/>
    </xf>
    <xf numFmtId="0" fontId="6" fillId="13" borderId="40" xfId="0" applyFont="1" applyFill="1" applyBorder="1" applyAlignment="1" applyProtection="1">
      <alignment vertical="top" wrapText="1"/>
      <protection locked="0"/>
    </xf>
    <xf numFmtId="0" fontId="3" fillId="0" borderId="16" xfId="0" applyFont="1" applyBorder="1" applyAlignment="1" applyProtection="1">
      <alignment vertical="top" wrapText="1"/>
      <protection locked="0"/>
    </xf>
    <xf numFmtId="0" fontId="6" fillId="12" borderId="40" xfId="0" applyFont="1" applyFill="1" applyBorder="1" applyAlignment="1">
      <alignment vertical="top"/>
    </xf>
    <xf numFmtId="0" fontId="6" fillId="12" borderId="22" xfId="0" applyFont="1" applyFill="1" applyBorder="1" applyAlignment="1">
      <alignment vertical="top"/>
    </xf>
    <xf numFmtId="0" fontId="6" fillId="12" borderId="40" xfId="0" applyFont="1" applyFill="1" applyBorder="1" applyAlignment="1">
      <alignment vertical="top" wrapText="1"/>
    </xf>
    <xf numFmtId="0" fontId="6" fillId="12" borderId="42" xfId="0" applyFont="1" applyFill="1" applyBorder="1" applyAlignment="1">
      <alignment vertical="top"/>
    </xf>
    <xf numFmtId="5" fontId="3" fillId="0" borderId="24" xfId="0" applyNumberFormat="1" applyFont="1" applyBorder="1" applyAlignment="1">
      <alignment vertical="top"/>
    </xf>
    <xf numFmtId="3" fontId="2" fillId="12" borderId="15" xfId="0" applyNumberFormat="1" applyFont="1" applyFill="1" applyBorder="1" applyAlignment="1" applyProtection="1">
      <alignment horizontal="center" wrapText="1"/>
      <protection locked="0"/>
    </xf>
    <xf numFmtId="167" fontId="2" fillId="0" borderId="31" xfId="0" applyNumberFormat="1" applyFont="1" applyBorder="1" applyAlignment="1">
      <alignment horizontal="center" wrapText="1"/>
    </xf>
    <xf numFmtId="0" fontId="2" fillId="0" borderId="47" xfId="0" applyFont="1" applyBorder="1" applyAlignment="1">
      <alignment horizontal="center" wrapText="1"/>
    </xf>
    <xf numFmtId="5" fontId="3" fillId="3" borderId="2" xfId="0" applyNumberFormat="1" applyFont="1" applyFill="1" applyBorder="1" applyAlignment="1" applyProtection="1">
      <alignment vertical="top"/>
      <protection locked="0"/>
    </xf>
    <xf numFmtId="0" fontId="3" fillId="0" borderId="48" xfId="0" applyFont="1" applyFill="1" applyBorder="1" applyAlignment="1" applyProtection="1">
      <alignment horizontal="right" vertical="top"/>
      <protection locked="0"/>
    </xf>
    <xf numFmtId="0" fontId="6" fillId="0" borderId="49" xfId="0" applyFont="1" applyFill="1" applyBorder="1" applyAlignment="1" applyProtection="1">
      <alignment horizontal="right" vertical="top"/>
      <protection locked="0"/>
    </xf>
    <xf numFmtId="0" fontId="3" fillId="0" borderId="49" xfId="0" applyFont="1" applyFill="1" applyBorder="1" applyAlignment="1" applyProtection="1">
      <alignment horizontal="right" vertical="top"/>
      <protection locked="0"/>
    </xf>
    <xf numFmtId="0" fontId="3" fillId="4" borderId="49" xfId="0" applyNumberFormat="1" applyFont="1" applyFill="1" applyBorder="1" applyAlignment="1" applyProtection="1">
      <alignment vertical="top"/>
      <protection locked="0"/>
    </xf>
    <xf numFmtId="0" fontId="3" fillId="0" borderId="49" xfId="0" applyFont="1" applyFill="1" applyBorder="1" applyAlignment="1" applyProtection="1">
      <alignment vertical="top"/>
      <protection locked="0"/>
    </xf>
    <xf numFmtId="1" fontId="6" fillId="0" borderId="49" xfId="0" applyNumberFormat="1" applyFont="1" applyFill="1" applyBorder="1" applyAlignment="1" applyProtection="1">
      <alignment horizontal="right" vertical="top"/>
      <protection locked="0"/>
    </xf>
    <xf numFmtId="0" fontId="3" fillId="0" borderId="49" xfId="0" applyFont="1" applyBorder="1" applyAlignment="1">
      <alignment vertical="top"/>
    </xf>
    <xf numFmtId="0" fontId="3" fillId="0" borderId="49" xfId="0" applyFont="1" applyFill="1" applyBorder="1" applyAlignment="1">
      <alignment vertical="top"/>
    </xf>
    <xf numFmtId="0" fontId="3" fillId="12" borderId="49" xfId="0" applyFont="1" applyFill="1" applyBorder="1" applyAlignment="1">
      <alignment vertical="top"/>
    </xf>
    <xf numFmtId="0" fontId="3" fillId="0" borderId="49" xfId="0" applyFont="1" applyFill="1" applyBorder="1" applyAlignment="1">
      <alignment vertical="top" wrapText="1"/>
    </xf>
    <xf numFmtId="0" fontId="3" fillId="12" borderId="0" xfId="0" applyFont="1" applyFill="1" applyBorder="1" applyAlignment="1">
      <alignment vertical="top" wrapText="1"/>
    </xf>
    <xf numFmtId="167" fontId="3" fillId="12" borderId="11" xfId="0" applyNumberFormat="1" applyFont="1" applyFill="1" applyBorder="1" applyAlignment="1">
      <alignment vertical="top"/>
    </xf>
    <xf numFmtId="0" fontId="3" fillId="0" borderId="29" xfId="0" applyFont="1" applyFill="1" applyBorder="1" applyAlignment="1" applyProtection="1">
      <alignment vertical="top"/>
      <protection locked="0"/>
    </xf>
    <xf numFmtId="0" fontId="3" fillId="0" borderId="40" xfId="0" applyFont="1" applyFill="1" applyBorder="1" applyAlignment="1" applyProtection="1">
      <alignment vertical="top"/>
      <protection locked="0"/>
    </xf>
    <xf numFmtId="0" fontId="3" fillId="0" borderId="40" xfId="0" applyFont="1" applyFill="1" applyBorder="1" applyAlignment="1" applyProtection="1">
      <alignment horizontal="right" vertical="top"/>
      <protection locked="0"/>
    </xf>
    <xf numFmtId="168" fontId="3" fillId="0" borderId="40" xfId="0" applyNumberFormat="1" applyFont="1" applyFill="1" applyBorder="1" applyAlignment="1" applyProtection="1">
      <alignment vertical="top"/>
      <protection locked="0"/>
    </xf>
    <xf numFmtId="5" fontId="3" fillId="0" borderId="40" xfId="0" applyNumberFormat="1" applyFont="1" applyFill="1" applyBorder="1" applyAlignment="1" applyProtection="1">
      <alignment vertical="top"/>
      <protection locked="0"/>
    </xf>
    <xf numFmtId="0" fontId="6" fillId="14" borderId="29" xfId="0" applyFont="1" applyFill="1" applyBorder="1" applyAlignment="1" applyProtection="1">
      <alignment vertical="top"/>
      <protection locked="0"/>
    </xf>
    <xf numFmtId="0" fontId="6" fillId="14" borderId="40" xfId="0" applyFont="1" applyFill="1" applyBorder="1" applyAlignment="1" applyProtection="1">
      <alignment vertical="top"/>
      <protection locked="0"/>
    </xf>
    <xf numFmtId="168" fontId="6" fillId="14" borderId="40" xfId="0" applyNumberFormat="1" applyFont="1" applyFill="1" applyBorder="1" applyAlignment="1" applyProtection="1">
      <alignment vertical="top"/>
      <protection locked="0"/>
    </xf>
    <xf numFmtId="5" fontId="6" fillId="14" borderId="40" xfId="0" applyNumberFormat="1" applyFont="1" applyFill="1" applyBorder="1" applyAlignment="1" applyProtection="1">
      <alignment vertical="top"/>
      <protection locked="0"/>
    </xf>
    <xf numFmtId="6" fontId="3" fillId="0" borderId="27" xfId="0" applyNumberFormat="1" applyFont="1" applyFill="1" applyBorder="1" applyAlignment="1" applyProtection="1">
      <alignment horizontal="right" vertical="top"/>
      <protection locked="0"/>
    </xf>
    <xf numFmtId="0" fontId="2" fillId="2" borderId="9" xfId="0" applyFont="1" applyFill="1" applyBorder="1" applyAlignment="1">
      <alignment horizontal="center" wrapText="1"/>
    </xf>
    <xf numFmtId="0" fontId="2" fillId="2" borderId="7" xfId="0" applyFont="1" applyFill="1" applyBorder="1" applyAlignment="1">
      <alignment horizontal="center" wrapText="1"/>
    </xf>
    <xf numFmtId="0" fontId="2" fillId="2" borderId="28" xfId="0" applyFont="1" applyFill="1" applyBorder="1" applyAlignment="1">
      <alignment horizontal="center" wrapText="1"/>
    </xf>
    <xf numFmtId="0" fontId="2" fillId="2" borderId="8" xfId="0" applyFont="1" applyFill="1" applyBorder="1" applyAlignment="1">
      <alignment horizontal="center" wrapText="1"/>
    </xf>
    <xf numFmtId="0" fontId="6" fillId="15" borderId="44" xfId="0" applyFont="1" applyFill="1" applyBorder="1" applyAlignment="1">
      <alignment vertical="top"/>
    </xf>
    <xf numFmtId="0" fontId="6" fillId="15" borderId="40" xfId="0" applyFont="1" applyFill="1" applyBorder="1" applyAlignment="1">
      <alignment vertical="top"/>
    </xf>
    <xf numFmtId="4" fontId="6" fillId="15" borderId="40" xfId="0" applyNumberFormat="1" applyFont="1" applyFill="1" applyBorder="1" applyAlignment="1">
      <alignment vertical="top"/>
    </xf>
    <xf numFmtId="167" fontId="6" fillId="15" borderId="40" xfId="0" applyNumberFormat="1" applyFont="1" applyFill="1" applyBorder="1" applyAlignment="1">
      <alignment vertical="top"/>
    </xf>
    <xf numFmtId="4" fontId="3" fillId="0" borderId="0" xfId="0" applyNumberFormat="1" applyFont="1" applyBorder="1" applyAlignment="1">
      <alignment vertical="top"/>
    </xf>
    <xf numFmtId="4" fontId="3" fillId="0" borderId="0" xfId="0" applyNumberFormat="1" applyFont="1" applyFill="1" applyBorder="1" applyAlignment="1">
      <alignment vertical="top"/>
    </xf>
    <xf numFmtId="0" fontId="3" fillId="0" borderId="44" xfId="0" applyFont="1" applyBorder="1" applyAlignment="1">
      <alignment vertical="top"/>
    </xf>
    <xf numFmtId="4" fontId="3" fillId="0" borderId="40" xfId="0" applyNumberFormat="1" applyFont="1" applyBorder="1" applyAlignment="1">
      <alignment vertical="top"/>
    </xf>
    <xf numFmtId="0" fontId="3" fillId="0" borderId="42" xfId="0" applyFont="1" applyBorder="1" applyAlignment="1">
      <alignment vertical="top"/>
    </xf>
    <xf numFmtId="0" fontId="6" fillId="15" borderId="40" xfId="0" applyFont="1" applyFill="1" applyBorder="1" applyAlignment="1">
      <alignment vertical="top" wrapText="1"/>
    </xf>
    <xf numFmtId="6" fontId="3" fillId="0" borderId="1" xfId="0" applyNumberFormat="1" applyFont="1" applyFill="1" applyBorder="1" applyAlignment="1" applyProtection="1">
      <alignment horizontal="right" vertical="top" wrapText="1"/>
      <protection locked="0"/>
    </xf>
    <xf numFmtId="0" fontId="0" fillId="0" borderId="0" xfId="0" applyAlignment="1">
      <alignment horizontal="right" vertical="top" wrapText="1"/>
    </xf>
    <xf numFmtId="0" fontId="2" fillId="2" borderId="46" xfId="0" applyFont="1" applyFill="1" applyBorder="1" applyAlignment="1">
      <alignment horizontal="center" wrapText="1"/>
    </xf>
    <xf numFmtId="0" fontId="24" fillId="15" borderId="22" xfId="0" applyFont="1" applyFill="1" applyBorder="1" applyAlignment="1">
      <alignment vertical="top"/>
    </xf>
    <xf numFmtId="0" fontId="3" fillId="0" borderId="24" xfId="0" applyFont="1" applyFill="1" applyBorder="1" applyAlignment="1">
      <alignment vertical="top"/>
    </xf>
    <xf numFmtId="6" fontId="3" fillId="0" borderId="52" xfId="0" applyNumberFormat="1" applyFont="1" applyFill="1" applyBorder="1" applyAlignment="1">
      <alignment vertical="top"/>
    </xf>
    <xf numFmtId="0" fontId="3" fillId="0" borderId="0" xfId="0" applyFont="1" applyBorder="1" applyAlignment="1">
      <alignment vertical="top"/>
    </xf>
    <xf numFmtId="0" fontId="3" fillId="0" borderId="4" xfId="0" applyFont="1" applyBorder="1" applyAlignment="1">
      <alignment vertical="top"/>
    </xf>
    <xf numFmtId="0" fontId="3" fillId="0" borderId="0" xfId="0" applyFont="1" applyFill="1" applyBorder="1" applyAlignment="1">
      <alignment vertical="top"/>
    </xf>
    <xf numFmtId="0" fontId="3" fillId="0" borderId="40" xfId="0" applyFont="1" applyBorder="1" applyAlignment="1">
      <alignment vertical="top"/>
    </xf>
    <xf numFmtId="5" fontId="3" fillId="0" borderId="22" xfId="0" applyNumberFormat="1" applyFont="1" applyBorder="1" applyAlignment="1">
      <alignment vertical="top"/>
    </xf>
    <xf numFmtId="5" fontId="6" fillId="8" borderId="44" xfId="0" applyNumberFormat="1" applyFont="1" applyFill="1" applyBorder="1" applyAlignment="1" applyProtection="1">
      <alignment vertical="top"/>
      <protection locked="0"/>
    </xf>
    <xf numFmtId="0" fontId="6" fillId="7" borderId="38" xfId="0" applyFont="1" applyFill="1" applyBorder="1" applyAlignment="1">
      <alignment vertical="top" wrapText="1"/>
    </xf>
    <xf numFmtId="0" fontId="3" fillId="0" borderId="4" xfId="0" applyFont="1" applyBorder="1" applyAlignment="1">
      <alignment vertical="top" wrapText="1"/>
    </xf>
    <xf numFmtId="0" fontId="3" fillId="0" borderId="7" xfId="0" applyFont="1" applyBorder="1" applyAlignment="1">
      <alignment vertical="top" wrapText="1"/>
    </xf>
    <xf numFmtId="0" fontId="6" fillId="0" borderId="0" xfId="0" applyFont="1" applyAlignment="1">
      <alignment horizontal="left" wrapText="1"/>
    </xf>
    <xf numFmtId="0" fontId="6" fillId="8" borderId="29" xfId="0" applyFont="1" applyFill="1" applyBorder="1" applyAlignment="1" applyProtection="1">
      <alignment horizontal="left" vertical="top" wrapText="1"/>
      <protection locked="0"/>
    </xf>
    <xf numFmtId="0" fontId="3" fillId="0" borderId="10" xfId="0" applyFont="1" applyBorder="1" applyAlignment="1" applyProtection="1">
      <alignment horizontal="left" vertical="top" wrapText="1"/>
      <protection locked="0"/>
    </xf>
    <xf numFmtId="0" fontId="3" fillId="0" borderId="10" xfId="0" applyFont="1" applyFill="1" applyBorder="1" applyAlignment="1" applyProtection="1">
      <alignment horizontal="left" vertical="top" wrapText="1"/>
      <protection locked="0"/>
    </xf>
    <xf numFmtId="0" fontId="3" fillId="0" borderId="10" xfId="0" applyFont="1" applyBorder="1" applyAlignment="1">
      <alignment horizontal="left" vertical="top" wrapText="1"/>
    </xf>
    <xf numFmtId="0" fontId="3" fillId="0" borderId="17"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3" fillId="0" borderId="13" xfId="0" applyFont="1" applyBorder="1" applyAlignment="1" applyProtection="1">
      <alignment horizontal="left" vertical="top" wrapText="1"/>
      <protection locked="0"/>
    </xf>
    <xf numFmtId="0" fontId="6" fillId="8" borderId="38" xfId="0" applyFont="1" applyFill="1" applyBorder="1" applyAlignment="1" applyProtection="1">
      <alignment horizontal="left" vertical="top" wrapText="1"/>
      <protection locked="0"/>
    </xf>
    <xf numFmtId="0" fontId="3" fillId="0" borderId="40"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0" xfId="0" applyFont="1" applyFill="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167" fontId="3" fillId="0" borderId="28" xfId="0" applyNumberFormat="1" applyFont="1" applyBorder="1" applyAlignment="1">
      <alignment vertical="top"/>
    </xf>
    <xf numFmtId="0" fontId="6" fillId="7" borderId="22" xfId="0" applyFont="1" applyFill="1" applyBorder="1" applyAlignment="1">
      <alignment vertical="top"/>
    </xf>
    <xf numFmtId="5" fontId="3" fillId="0" borderId="24" xfId="0" applyNumberFormat="1" applyFont="1" applyFill="1" applyBorder="1" applyAlignment="1">
      <alignment vertical="top"/>
    </xf>
    <xf numFmtId="167" fontId="3" fillId="0" borderId="46" xfId="0" applyNumberFormat="1" applyFont="1" applyBorder="1" applyAlignment="1">
      <alignment vertical="top"/>
    </xf>
    <xf numFmtId="0" fontId="3" fillId="0" borderId="52" xfId="0" applyFont="1" applyBorder="1" applyAlignment="1">
      <alignment vertical="top"/>
    </xf>
    <xf numFmtId="0" fontId="3" fillId="0" borderId="29" xfId="0" applyFont="1" applyBorder="1" applyAlignment="1" applyProtection="1">
      <alignment horizontal="left" vertical="top" wrapText="1"/>
      <protection locked="0"/>
    </xf>
    <xf numFmtId="167" fontId="3" fillId="0" borderId="42" xfId="0" applyNumberFormat="1" applyFont="1" applyBorder="1" applyAlignment="1">
      <alignment vertical="top"/>
    </xf>
    <xf numFmtId="0" fontId="3" fillId="0" borderId="10"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29" xfId="0" applyFont="1" applyFill="1" applyBorder="1" applyAlignment="1" applyProtection="1">
      <alignment horizontal="left" vertical="top" wrapText="1"/>
      <protection locked="0"/>
    </xf>
    <xf numFmtId="0" fontId="3" fillId="0" borderId="40" xfId="0" applyFont="1" applyFill="1" applyBorder="1" applyAlignment="1" applyProtection="1">
      <alignment horizontal="left" vertical="top" wrapText="1"/>
      <protection locked="0"/>
    </xf>
    <xf numFmtId="0" fontId="3" fillId="0" borderId="40" xfId="0" applyFont="1" applyFill="1" applyBorder="1" applyAlignment="1">
      <alignment vertical="top"/>
    </xf>
    <xf numFmtId="0" fontId="3" fillId="0" borderId="40" xfId="0" applyFont="1" applyFill="1" applyBorder="1" applyAlignment="1">
      <alignment vertical="top" wrapText="1"/>
    </xf>
    <xf numFmtId="168" fontId="3" fillId="0" borderId="40" xfId="0" applyNumberFormat="1" applyFont="1" applyFill="1" applyBorder="1" applyAlignment="1">
      <alignment vertical="top"/>
    </xf>
    <xf numFmtId="167" fontId="3" fillId="0" borderId="40" xfId="0" applyNumberFormat="1" applyFont="1" applyFill="1" applyBorder="1" applyAlignment="1">
      <alignment vertical="top"/>
    </xf>
    <xf numFmtId="5" fontId="3" fillId="0" borderId="22" xfId="0" applyNumberFormat="1" applyFont="1" applyFill="1" applyBorder="1" applyAlignment="1">
      <alignment vertical="top"/>
    </xf>
    <xf numFmtId="0" fontId="3" fillId="0" borderId="20" xfId="0" applyFont="1" applyFill="1" applyBorder="1" applyAlignment="1" applyProtection="1">
      <alignment horizontal="left" vertical="top" wrapText="1"/>
      <protection locked="0"/>
    </xf>
    <xf numFmtId="0" fontId="3" fillId="0" borderId="20" xfId="0" applyFont="1" applyFill="1" applyBorder="1" applyAlignment="1" applyProtection="1">
      <alignment horizontal="right" vertical="top"/>
      <protection locked="0"/>
    </xf>
    <xf numFmtId="0" fontId="3" fillId="0" borderId="20" xfId="0" applyFont="1" applyFill="1" applyBorder="1" applyAlignment="1" applyProtection="1">
      <alignment vertical="top"/>
      <protection locked="0"/>
    </xf>
    <xf numFmtId="168" fontId="3" fillId="0" borderId="20" xfId="0" applyNumberFormat="1" applyFont="1" applyFill="1" applyBorder="1" applyAlignment="1" applyProtection="1">
      <alignment vertical="top"/>
      <protection locked="0"/>
    </xf>
    <xf numFmtId="5" fontId="3" fillId="0" borderId="20" xfId="0" applyNumberFormat="1" applyFont="1" applyBorder="1" applyAlignment="1" applyProtection="1">
      <alignment vertical="top"/>
      <protection locked="0"/>
    </xf>
    <xf numFmtId="0" fontId="3" fillId="0" borderId="20" xfId="0" applyFont="1" applyFill="1" applyBorder="1" applyAlignment="1">
      <alignment vertical="top" wrapText="1"/>
    </xf>
    <xf numFmtId="0" fontId="3" fillId="0" borderId="20" xfId="0" applyFont="1" applyFill="1" applyBorder="1" applyAlignment="1">
      <alignment vertical="top"/>
    </xf>
    <xf numFmtId="168" fontId="3" fillId="0" borderId="20" xfId="0" applyNumberFormat="1" applyFont="1" applyFill="1" applyBorder="1" applyAlignment="1">
      <alignment vertical="top"/>
    </xf>
    <xf numFmtId="167" fontId="3" fillId="0" borderId="20" xfId="0" applyNumberFormat="1" applyFont="1" applyFill="1" applyBorder="1" applyAlignment="1">
      <alignment vertical="top"/>
    </xf>
    <xf numFmtId="167" fontId="3" fillId="0" borderId="20" xfId="0" applyNumberFormat="1" applyFont="1" applyBorder="1" applyAlignment="1">
      <alignment vertical="top"/>
    </xf>
    <xf numFmtId="5" fontId="3" fillId="0" borderId="18" xfId="0" applyNumberFormat="1" applyFont="1" applyBorder="1" applyAlignment="1">
      <alignment vertical="top"/>
    </xf>
    <xf numFmtId="0" fontId="3" fillId="0" borderId="40" xfId="0" applyFont="1" applyFill="1" applyBorder="1" applyAlignment="1" applyProtection="1">
      <alignment horizontal="left" vertical="top" wrapText="1"/>
      <protection locked="0"/>
    </xf>
    <xf numFmtId="0" fontId="3" fillId="0" borderId="4" xfId="0" applyFont="1" applyFill="1" applyBorder="1" applyAlignment="1">
      <alignment vertical="top" wrapText="1"/>
    </xf>
    <xf numFmtId="168" fontId="3" fillId="0" borderId="4" xfId="0" applyNumberFormat="1" applyFont="1" applyFill="1" applyBorder="1" applyAlignment="1">
      <alignment vertical="top"/>
    </xf>
    <xf numFmtId="0" fontId="3" fillId="0" borderId="40" xfId="0" applyFont="1" applyFill="1" applyBorder="1" applyAlignment="1" applyProtection="1">
      <alignment vertical="top" wrapText="1"/>
      <protection locked="0"/>
    </xf>
    <xf numFmtId="0" fontId="3" fillId="0" borderId="4" xfId="0" applyFont="1" applyFill="1" applyBorder="1" applyAlignment="1" applyProtection="1">
      <alignment vertical="top" wrapText="1"/>
      <protection locked="0"/>
    </xf>
    <xf numFmtId="0" fontId="3" fillId="0" borderId="55" xfId="0" applyFont="1" applyFill="1" applyBorder="1" applyAlignment="1" applyProtection="1">
      <alignment horizontal="left" vertical="top" wrapText="1"/>
      <protection locked="0"/>
    </xf>
    <xf numFmtId="168" fontId="3" fillId="0" borderId="20" xfId="0" applyNumberFormat="1" applyFont="1" applyBorder="1" applyAlignment="1" applyProtection="1">
      <alignment vertical="top"/>
      <protection locked="0"/>
    </xf>
    <xf numFmtId="5" fontId="3" fillId="0" borderId="20" xfId="0" applyNumberFormat="1" applyFont="1" applyFill="1" applyBorder="1" applyAlignment="1" applyProtection="1">
      <alignment vertical="top"/>
      <protection locked="0"/>
    </xf>
    <xf numFmtId="0" fontId="3" fillId="0" borderId="42" xfId="0" applyFont="1" applyFill="1" applyBorder="1" applyAlignment="1">
      <alignment vertical="top"/>
    </xf>
    <xf numFmtId="0" fontId="3" fillId="10" borderId="40" xfId="0" applyFont="1" applyFill="1" applyBorder="1" applyAlignment="1">
      <alignment vertical="top" wrapText="1"/>
    </xf>
    <xf numFmtId="0" fontId="3" fillId="0" borderId="40" xfId="0" applyFont="1" applyFill="1" applyBorder="1" applyAlignment="1">
      <alignment horizontal="right" vertical="top"/>
    </xf>
    <xf numFmtId="167" fontId="3" fillId="10" borderId="42" xfId="0" applyNumberFormat="1" applyFont="1" applyFill="1" applyBorder="1" applyAlignment="1">
      <alignment vertical="top"/>
    </xf>
    <xf numFmtId="0" fontId="3" fillId="0" borderId="29" xfId="0" applyFont="1" applyFill="1" applyBorder="1" applyAlignment="1">
      <alignment horizontal="left" vertical="top" wrapText="1"/>
    </xf>
    <xf numFmtId="0" fontId="3" fillId="0" borderId="40" xfId="0" applyFont="1" applyFill="1" applyBorder="1" applyAlignment="1">
      <alignment horizontal="left" vertical="top" wrapText="1"/>
    </xf>
    <xf numFmtId="0" fontId="3" fillId="7" borderId="7" xfId="0" applyFont="1" applyFill="1" applyBorder="1" applyAlignment="1">
      <alignment vertical="top"/>
    </xf>
    <xf numFmtId="0" fontId="6" fillId="8" borderId="19" xfId="0" applyFont="1" applyFill="1" applyBorder="1" applyAlignment="1">
      <alignment vertical="top"/>
    </xf>
    <xf numFmtId="0" fontId="3" fillId="7" borderId="1" xfId="0" applyFont="1" applyFill="1" applyBorder="1" applyAlignment="1">
      <alignment vertical="top"/>
    </xf>
    <xf numFmtId="0" fontId="6" fillId="3" borderId="22" xfId="0" applyFont="1" applyFill="1" applyBorder="1" applyAlignment="1">
      <alignment vertical="top"/>
    </xf>
    <xf numFmtId="5" fontId="3" fillId="0" borderId="46" xfId="0" applyNumberFormat="1" applyFont="1" applyBorder="1" applyAlignment="1" applyProtection="1">
      <alignment vertical="top"/>
      <protection locked="0"/>
    </xf>
    <xf numFmtId="0" fontId="3" fillId="0" borderId="55" xfId="0" applyFont="1" applyBorder="1" applyAlignment="1" applyProtection="1">
      <alignment vertical="top"/>
      <protection locked="0"/>
    </xf>
    <xf numFmtId="0" fontId="3" fillId="0" borderId="20" xfId="0" applyFont="1" applyBorder="1" applyAlignment="1" applyProtection="1">
      <alignment vertical="top"/>
      <protection locked="0"/>
    </xf>
    <xf numFmtId="0" fontId="3" fillId="7" borderId="20" xfId="0" applyFont="1" applyFill="1" applyBorder="1" applyAlignment="1">
      <alignment vertical="top"/>
    </xf>
    <xf numFmtId="0" fontId="3" fillId="0" borderId="20" xfId="0" applyFont="1" applyBorder="1" applyAlignment="1">
      <alignment vertical="top"/>
    </xf>
    <xf numFmtId="2" fontId="3" fillId="0" borderId="20" xfId="0" applyNumberFormat="1" applyFont="1" applyBorder="1" applyAlignment="1">
      <alignment vertical="top"/>
    </xf>
    <xf numFmtId="2" fontId="3" fillId="0" borderId="20" xfId="0" applyNumberFormat="1" applyFont="1" applyBorder="1" applyAlignment="1" applyProtection="1">
      <alignment vertical="top"/>
      <protection locked="0"/>
    </xf>
    <xf numFmtId="0" fontId="3" fillId="7" borderId="40" xfId="0" applyFont="1" applyFill="1" applyBorder="1" applyAlignment="1">
      <alignment vertical="top"/>
    </xf>
    <xf numFmtId="2" fontId="3" fillId="0" borderId="40" xfId="0" applyNumberFormat="1" applyFont="1" applyBorder="1" applyAlignment="1" applyProtection="1">
      <alignment vertical="top"/>
      <protection locked="0"/>
    </xf>
    <xf numFmtId="0" fontId="3" fillId="7" borderId="4" xfId="0" applyFont="1" applyFill="1" applyBorder="1" applyAlignment="1">
      <alignment vertical="top"/>
    </xf>
    <xf numFmtId="2" fontId="3" fillId="0" borderId="4" xfId="0" applyNumberFormat="1" applyFont="1" applyBorder="1" applyAlignment="1" applyProtection="1">
      <alignment vertical="top"/>
      <protection locked="0"/>
    </xf>
    <xf numFmtId="5" fontId="3" fillId="0" borderId="23" xfId="0" applyNumberFormat="1" applyFont="1" applyBorder="1" applyAlignment="1">
      <alignment vertical="top"/>
    </xf>
    <xf numFmtId="0" fontId="3" fillId="0" borderId="17" xfId="0" applyFont="1" applyBorder="1" applyAlignment="1" applyProtection="1">
      <alignment horizontal="left" vertical="top" wrapText="1"/>
      <protection locked="0"/>
    </xf>
    <xf numFmtId="0" fontId="3" fillId="0" borderId="55" xfId="0" applyFont="1" applyBorder="1" applyAlignment="1" applyProtection="1">
      <alignment horizontal="left" vertical="top"/>
      <protection locked="0"/>
    </xf>
    <xf numFmtId="0" fontId="3" fillId="0" borderId="20" xfId="0" applyFont="1" applyBorder="1" applyAlignment="1" applyProtection="1">
      <alignment vertical="top" wrapText="1"/>
      <protection locked="0"/>
    </xf>
    <xf numFmtId="0" fontId="3" fillId="0" borderId="20" xfId="0" applyFont="1" applyBorder="1" applyAlignment="1" applyProtection="1">
      <alignment horizontal="right" vertical="top"/>
      <protection locked="0"/>
    </xf>
    <xf numFmtId="0" fontId="3" fillId="0" borderId="55" xfId="0" applyFont="1" applyFill="1" applyBorder="1" applyAlignment="1" applyProtection="1">
      <alignment vertical="top"/>
      <protection locked="0"/>
    </xf>
    <xf numFmtId="0" fontId="6" fillId="0" borderId="0" xfId="0" applyFont="1" applyAlignment="1">
      <alignment wrapText="1"/>
    </xf>
    <xf numFmtId="0" fontId="3" fillId="0" borderId="12" xfId="0" applyFont="1" applyBorder="1" applyAlignment="1">
      <alignment vertical="top" wrapText="1"/>
    </xf>
    <xf numFmtId="0" fontId="3" fillId="0" borderId="12" xfId="0" applyFont="1" applyFill="1" applyBorder="1" applyAlignment="1">
      <alignment vertical="top" wrapText="1"/>
    </xf>
    <xf numFmtId="0" fontId="3" fillId="7" borderId="2" xfId="0" applyFont="1" applyFill="1" applyBorder="1" applyAlignment="1">
      <alignment vertical="top"/>
    </xf>
    <xf numFmtId="167" fontId="3" fillId="0" borderId="2" xfId="0" applyNumberFormat="1" applyFont="1" applyBorder="1" applyAlignment="1">
      <alignment vertical="top"/>
    </xf>
    <xf numFmtId="167" fontId="3" fillId="0" borderId="5" xfId="0" applyNumberFormat="1" applyFont="1" applyBorder="1" applyAlignment="1">
      <alignment vertical="top"/>
    </xf>
    <xf numFmtId="168" fontId="3" fillId="0" borderId="27" xfId="0" applyNumberFormat="1" applyFont="1" applyBorder="1" applyAlignment="1">
      <alignment vertical="top"/>
    </xf>
    <xf numFmtId="167" fontId="3" fillId="0" borderId="44" xfId="0" applyNumberFormat="1" applyFont="1" applyBorder="1" applyAlignment="1">
      <alignment vertical="top"/>
    </xf>
    <xf numFmtId="0" fontId="3" fillId="0" borderId="58" xfId="0" applyFont="1" applyBorder="1" applyAlignment="1">
      <alignment vertical="top" wrapText="1"/>
    </xf>
    <xf numFmtId="0" fontId="3" fillId="0" borderId="59" xfId="0" applyFont="1" applyBorder="1" applyAlignment="1">
      <alignment vertical="top" wrapText="1"/>
    </xf>
    <xf numFmtId="0" fontId="3" fillId="7" borderId="0" xfId="0" applyFont="1" applyFill="1" applyAlignment="1">
      <alignment wrapText="1"/>
    </xf>
    <xf numFmtId="167" fontId="3" fillId="0" borderId="2" xfId="0" applyNumberFormat="1" applyFont="1" applyBorder="1" applyAlignment="1" applyProtection="1">
      <alignment vertical="top"/>
      <protection locked="0"/>
    </xf>
    <xf numFmtId="167" fontId="3" fillId="0" borderId="44" xfId="0" applyNumberFormat="1" applyFont="1" applyBorder="1" applyAlignment="1" applyProtection="1">
      <alignment vertical="top"/>
      <protection locked="0"/>
    </xf>
    <xf numFmtId="167" fontId="3" fillId="0" borderId="5" xfId="0" applyNumberFormat="1" applyFont="1" applyBorder="1" applyAlignment="1" applyProtection="1">
      <alignment vertical="top"/>
      <protection locked="0"/>
    </xf>
    <xf numFmtId="167" fontId="3" fillId="0" borderId="28" xfId="0" applyNumberFormat="1" applyFont="1" applyBorder="1" applyAlignment="1" applyProtection="1">
      <alignment vertical="top"/>
      <protection locked="0"/>
    </xf>
    <xf numFmtId="0" fontId="3" fillId="7" borderId="0" xfId="0" applyFont="1" applyFill="1" applyBorder="1" applyAlignment="1">
      <alignment vertical="top" wrapText="1"/>
    </xf>
    <xf numFmtId="3" fontId="3" fillId="0" borderId="40" xfId="0" applyNumberFormat="1" applyFont="1" applyBorder="1" applyAlignment="1" applyProtection="1">
      <alignment vertical="top"/>
      <protection locked="0"/>
    </xf>
    <xf numFmtId="0" fontId="6" fillId="7" borderId="0" xfId="0" applyFont="1" applyFill="1" applyBorder="1" applyAlignment="1">
      <alignment vertical="top"/>
    </xf>
    <xf numFmtId="0" fontId="12" fillId="0" borderId="0" xfId="0" applyFont="1" applyBorder="1" applyAlignment="1">
      <alignment horizontal="left"/>
    </xf>
    <xf numFmtId="5" fontId="6" fillId="3" borderId="2" xfId="0" applyNumberFormat="1" applyFont="1" applyFill="1" applyBorder="1" applyAlignment="1" applyProtection="1">
      <alignment vertical="top"/>
      <protection locked="0"/>
    </xf>
    <xf numFmtId="167" fontId="6" fillId="0" borderId="28" xfId="0" applyNumberFormat="1" applyFont="1" applyBorder="1" applyAlignment="1" applyProtection="1">
      <alignment horizontal="right" vertical="top"/>
      <protection locked="0"/>
    </xf>
    <xf numFmtId="167" fontId="2" fillId="0" borderId="47" xfId="0" applyNumberFormat="1" applyFont="1" applyBorder="1" applyAlignment="1">
      <alignment horizontal="center" wrapText="1"/>
    </xf>
    <xf numFmtId="168" fontId="2" fillId="0" borderId="47" xfId="0" applyNumberFormat="1" applyFont="1" applyBorder="1" applyAlignment="1" applyProtection="1">
      <alignment horizontal="center" wrapText="1"/>
      <protection locked="0"/>
    </xf>
    <xf numFmtId="0" fontId="9" fillId="7" borderId="7" xfId="0" applyFont="1" applyFill="1" applyBorder="1" applyAlignment="1">
      <alignment horizontal="center"/>
    </xf>
    <xf numFmtId="167" fontId="3" fillId="0" borderId="44" xfId="0" applyNumberFormat="1" applyFont="1" applyFill="1" applyBorder="1" applyAlignment="1" applyProtection="1">
      <alignment vertical="top"/>
      <protection locked="0"/>
    </xf>
    <xf numFmtId="167" fontId="6" fillId="3" borderId="2" xfId="0" applyNumberFormat="1" applyFont="1" applyFill="1" applyBorder="1" applyAlignment="1" applyProtection="1">
      <alignment vertical="top"/>
      <protection locked="0"/>
    </xf>
    <xf numFmtId="0" fontId="6" fillId="0" borderId="27" xfId="0" applyFont="1" applyBorder="1" applyAlignment="1" applyProtection="1">
      <alignment horizontal="right" vertical="top"/>
      <protection locked="0"/>
    </xf>
    <xf numFmtId="0" fontId="3" fillId="0" borderId="0" xfId="3" applyFont="1" applyBorder="1">
      <alignment vertical="top"/>
    </xf>
    <xf numFmtId="167" fontId="3" fillId="0" borderId="21" xfId="0" applyNumberFormat="1" applyFont="1" applyBorder="1" applyAlignment="1">
      <alignment vertical="top"/>
    </xf>
    <xf numFmtId="0" fontId="3" fillId="0" borderId="56" xfId="0" applyFont="1" applyFill="1" applyBorder="1" applyAlignment="1">
      <alignment vertical="top"/>
    </xf>
    <xf numFmtId="168" fontId="6" fillId="7" borderId="2" xfId="0" applyNumberFormat="1" applyFont="1" applyFill="1" applyBorder="1" applyAlignment="1">
      <alignment vertical="top"/>
    </xf>
    <xf numFmtId="167" fontId="6" fillId="7" borderId="2" xfId="0" applyNumberFormat="1" applyFont="1" applyFill="1" applyBorder="1" applyAlignment="1">
      <alignment vertical="top"/>
    </xf>
    <xf numFmtId="0" fontId="6" fillId="7" borderId="11" xfId="0" applyFont="1" applyFill="1" applyBorder="1" applyAlignment="1">
      <alignment vertical="top" wrapText="1"/>
    </xf>
    <xf numFmtId="0" fontId="6" fillId="7" borderId="2" xfId="0" applyFont="1" applyFill="1" applyBorder="1" applyAlignment="1">
      <alignment vertical="top"/>
    </xf>
    <xf numFmtId="0" fontId="6" fillId="7" borderId="0" xfId="0" applyFont="1" applyFill="1" applyBorder="1" applyAlignment="1">
      <alignment vertical="top" wrapText="1"/>
    </xf>
    <xf numFmtId="0" fontId="6" fillId="7" borderId="11" xfId="0" applyFont="1" applyFill="1" applyBorder="1" applyAlignment="1">
      <alignment vertical="top"/>
    </xf>
    <xf numFmtId="0" fontId="6" fillId="7" borderId="0" xfId="0" applyFont="1" applyFill="1" applyBorder="1" applyAlignment="1">
      <alignment horizontal="left" vertical="top"/>
    </xf>
    <xf numFmtId="0" fontId="3" fillId="0" borderId="6" xfId="0" applyFont="1" applyBorder="1" applyAlignment="1">
      <alignment vertical="top" wrapText="1"/>
    </xf>
    <xf numFmtId="0" fontId="3" fillId="0" borderId="6" xfId="0" applyFont="1" applyFill="1" applyBorder="1" applyAlignment="1">
      <alignment vertical="top" wrapText="1"/>
    </xf>
    <xf numFmtId="0" fontId="3" fillId="0" borderId="0" xfId="0" applyFont="1" applyFill="1" applyBorder="1" applyAlignment="1" applyProtection="1">
      <alignment horizontal="center" vertical="top"/>
      <protection locked="0"/>
    </xf>
    <xf numFmtId="0" fontId="3" fillId="0" borderId="12" xfId="0" applyFont="1" applyBorder="1" applyAlignment="1">
      <alignment vertical="top"/>
    </xf>
    <xf numFmtId="0" fontId="3" fillId="0" borderId="42" xfId="0" applyFont="1" applyBorder="1" applyAlignment="1">
      <alignment vertical="top"/>
    </xf>
    <xf numFmtId="0" fontId="3" fillId="0" borderId="11" xfId="0" applyFont="1" applyBorder="1" applyAlignment="1">
      <alignment vertical="top"/>
    </xf>
    <xf numFmtId="0" fontId="3" fillId="0" borderId="0" xfId="0" applyFont="1" applyFill="1" applyBorder="1" applyAlignment="1">
      <alignment vertical="top"/>
    </xf>
    <xf numFmtId="0" fontId="3" fillId="0" borderId="11" xfId="0" applyFont="1" applyFill="1" applyBorder="1" applyAlignment="1">
      <alignment vertical="top"/>
    </xf>
    <xf numFmtId="0" fontId="3" fillId="0" borderId="14" xfId="0" applyFont="1" applyBorder="1" applyAlignment="1">
      <alignment vertical="top"/>
    </xf>
    <xf numFmtId="0" fontId="6" fillId="15" borderId="42" xfId="0" applyFont="1" applyFill="1" applyBorder="1" applyAlignment="1">
      <alignment vertical="top"/>
    </xf>
    <xf numFmtId="3" fontId="3" fillId="0" borderId="40" xfId="0" applyNumberFormat="1" applyFont="1" applyFill="1" applyBorder="1" applyAlignment="1" applyProtection="1">
      <alignment vertical="top"/>
      <protection locked="0"/>
    </xf>
    <xf numFmtId="2" fontId="3" fillId="0" borderId="40" xfId="0" applyNumberFormat="1" applyFont="1" applyFill="1" applyBorder="1" applyAlignment="1" applyProtection="1">
      <alignment vertical="top"/>
      <protection locked="0"/>
    </xf>
    <xf numFmtId="0" fontId="3" fillId="0" borderId="60" xfId="0" applyFont="1" applyBorder="1" applyAlignment="1">
      <alignment vertical="top" wrapText="1"/>
    </xf>
    <xf numFmtId="0" fontId="3" fillId="0" borderId="18" xfId="0" applyFont="1" applyFill="1" applyBorder="1" applyAlignment="1">
      <alignment vertical="top"/>
    </xf>
    <xf numFmtId="0" fontId="3" fillId="0" borderId="55" xfId="0" applyFont="1" applyBorder="1" applyAlignment="1">
      <alignment horizontal="left" vertical="top" wrapText="1"/>
    </xf>
    <xf numFmtId="0" fontId="3" fillId="0" borderId="20" xfId="0" applyFont="1" applyBorder="1" applyAlignment="1">
      <alignment horizontal="left" vertical="top" wrapText="1"/>
    </xf>
    <xf numFmtId="0" fontId="3" fillId="0" borderId="20" xfId="0" applyFont="1" applyBorder="1" applyAlignment="1">
      <alignment horizontal="right" vertical="top"/>
    </xf>
    <xf numFmtId="0" fontId="3" fillId="0" borderId="20" xfId="0" applyFont="1" applyBorder="1" applyAlignment="1">
      <alignment vertical="top" wrapText="1"/>
    </xf>
    <xf numFmtId="168" fontId="3" fillId="0" borderId="20" xfId="0" applyNumberFormat="1" applyFont="1" applyBorder="1" applyAlignment="1">
      <alignment vertical="top"/>
    </xf>
    <xf numFmtId="0" fontId="3" fillId="0" borderId="18" xfId="0" applyFont="1" applyBorder="1" applyAlignment="1">
      <alignment vertical="top"/>
    </xf>
    <xf numFmtId="0" fontId="3" fillId="0" borderId="55" xfId="0" applyFont="1" applyBorder="1" applyAlignment="1" applyProtection="1">
      <alignment horizontal="left" vertical="top" wrapText="1"/>
      <protection locked="0"/>
    </xf>
    <xf numFmtId="0" fontId="3" fillId="0" borderId="20" xfId="0" applyFont="1" applyBorder="1" applyAlignment="1" applyProtection="1">
      <alignment horizontal="left" vertical="top" wrapText="1"/>
      <protection locked="0"/>
    </xf>
    <xf numFmtId="5" fontId="3" fillId="0" borderId="61" xfId="0" applyNumberFormat="1" applyFont="1" applyFill="1" applyBorder="1" applyAlignment="1">
      <alignment vertical="top"/>
    </xf>
    <xf numFmtId="0" fontId="3" fillId="0" borderId="56" xfId="0" applyFont="1" applyBorder="1" applyAlignment="1">
      <alignment vertical="top"/>
    </xf>
    <xf numFmtId="0" fontId="2" fillId="2" borderId="62" xfId="0" applyFont="1" applyFill="1" applyBorder="1" applyAlignment="1">
      <alignment horizontal="center" wrapText="1"/>
    </xf>
    <xf numFmtId="0" fontId="3" fillId="0" borderId="63" xfId="0" applyFont="1" applyBorder="1" applyAlignment="1">
      <alignment vertical="top"/>
    </xf>
    <xf numFmtId="0" fontId="3" fillId="7" borderId="64" xfId="0" applyFont="1" applyFill="1" applyBorder="1" applyAlignment="1">
      <alignment vertical="top"/>
    </xf>
    <xf numFmtId="5" fontId="3" fillId="0" borderId="65" xfId="0" applyNumberFormat="1" applyFont="1" applyFill="1" applyBorder="1" applyAlignment="1">
      <alignment vertical="top"/>
    </xf>
    <xf numFmtId="0" fontId="3" fillId="7" borderId="61" xfId="0" applyFont="1" applyFill="1" applyBorder="1" applyAlignment="1">
      <alignment vertical="top"/>
    </xf>
    <xf numFmtId="0" fontId="6" fillId="7" borderId="67" xfId="0" applyFont="1" applyFill="1" applyBorder="1" applyAlignment="1">
      <alignment vertical="top"/>
    </xf>
    <xf numFmtId="0" fontId="3" fillId="0" borderId="69" xfId="0" applyFont="1" applyFill="1" applyBorder="1" applyAlignment="1">
      <alignment vertical="top" wrapText="1"/>
    </xf>
    <xf numFmtId="0" fontId="3" fillId="0" borderId="53" xfId="0" applyFont="1" applyBorder="1" applyAlignment="1">
      <alignment vertical="top" wrapText="1"/>
    </xf>
    <xf numFmtId="0" fontId="3" fillId="12" borderId="71" xfId="0" applyFont="1" applyFill="1" applyBorder="1" applyAlignment="1">
      <alignment vertical="top" wrapText="1"/>
    </xf>
    <xf numFmtId="0" fontId="3" fillId="0" borderId="72" xfId="0" applyFont="1" applyBorder="1" applyAlignment="1">
      <alignment vertical="top" wrapText="1"/>
    </xf>
    <xf numFmtId="0" fontId="3" fillId="0" borderId="54" xfId="0" applyFont="1" applyBorder="1" applyAlignment="1">
      <alignment vertical="top" wrapText="1"/>
    </xf>
    <xf numFmtId="0" fontId="6" fillId="7" borderId="71" xfId="0" applyFont="1" applyFill="1" applyBorder="1" applyAlignment="1">
      <alignment vertical="top" wrapText="1"/>
    </xf>
    <xf numFmtId="0" fontId="3" fillId="0" borderId="40" xfId="0" applyFont="1" applyBorder="1" applyAlignment="1" applyProtection="1">
      <alignment horizontal="center" vertical="top"/>
      <protection locked="0"/>
    </xf>
    <xf numFmtId="0" fontId="3" fillId="0" borderId="71" xfId="0" applyFont="1" applyBorder="1" applyAlignment="1">
      <alignment vertical="top" wrapText="1"/>
    </xf>
    <xf numFmtId="0" fontId="3" fillId="0" borderId="4" xfId="0" applyFont="1" applyBorder="1" applyAlignment="1" applyProtection="1">
      <alignment horizontal="center" vertical="top"/>
      <protection locked="0"/>
    </xf>
    <xf numFmtId="0" fontId="3" fillId="12" borderId="4" xfId="0" applyFont="1" applyFill="1" applyBorder="1" applyAlignment="1">
      <alignment vertical="top"/>
    </xf>
    <xf numFmtId="5" fontId="3" fillId="0" borderId="4" xfId="0" applyNumberFormat="1" applyFont="1" applyBorder="1" applyAlignment="1">
      <alignment vertical="top"/>
    </xf>
    <xf numFmtId="0" fontId="3" fillId="0" borderId="3" xfId="0" applyFont="1" applyBorder="1" applyAlignment="1">
      <alignment vertical="top" wrapText="1"/>
    </xf>
    <xf numFmtId="0" fontId="3" fillId="0" borderId="20" xfId="0" applyFont="1" applyBorder="1" applyAlignment="1" applyProtection="1">
      <alignment horizontal="center" vertical="top"/>
      <protection locked="0"/>
    </xf>
    <xf numFmtId="0" fontId="3" fillId="12" borderId="20" xfId="0" applyFont="1" applyFill="1" applyBorder="1" applyAlignment="1">
      <alignment vertical="top"/>
    </xf>
    <xf numFmtId="5" fontId="3" fillId="0" borderId="40" xfId="0" applyNumberFormat="1" applyFont="1" applyBorder="1" applyAlignment="1">
      <alignment horizontal="center" vertical="top"/>
    </xf>
    <xf numFmtId="0" fontId="21" fillId="12" borderId="4" xfId="0" applyFont="1" applyFill="1" applyBorder="1" applyAlignment="1">
      <alignment vertical="top"/>
    </xf>
    <xf numFmtId="0" fontId="21" fillId="0" borderId="4" xfId="0" applyFont="1" applyBorder="1" applyAlignment="1">
      <alignment vertical="top" wrapText="1"/>
    </xf>
    <xf numFmtId="0" fontId="21" fillId="0" borderId="4" xfId="0" applyFont="1" applyBorder="1" applyAlignment="1">
      <alignment vertical="top"/>
    </xf>
    <xf numFmtId="5" fontId="3" fillId="0" borderId="4" xfId="0" applyNumberFormat="1" applyFont="1" applyBorder="1" applyAlignment="1">
      <alignment horizontal="center" vertical="top"/>
    </xf>
    <xf numFmtId="5" fontId="3" fillId="0" borderId="20" xfId="0" applyNumberFormat="1" applyFont="1" applyBorder="1" applyAlignment="1">
      <alignment vertical="top"/>
    </xf>
    <xf numFmtId="168" fontId="3" fillId="9" borderId="20" xfId="0" applyNumberFormat="1" applyFont="1" applyFill="1" applyBorder="1" applyAlignment="1" applyProtection="1">
      <alignment vertical="top"/>
      <protection locked="0"/>
    </xf>
    <xf numFmtId="0" fontId="3" fillId="0" borderId="40" xfId="0" applyFont="1" applyBorder="1" applyAlignment="1" applyProtection="1">
      <alignment horizontal="left" vertical="top" wrapText="1"/>
      <protection locked="0"/>
    </xf>
    <xf numFmtId="0" fontId="6" fillId="3" borderId="36" xfId="0" applyFont="1" applyFill="1" applyBorder="1" applyAlignment="1" applyProtection="1">
      <alignment vertical="top"/>
      <protection locked="0"/>
    </xf>
    <xf numFmtId="168" fontId="6" fillId="3" borderId="40" xfId="0" applyNumberFormat="1" applyFont="1" applyFill="1" applyBorder="1" applyAlignment="1" applyProtection="1">
      <alignment vertical="top"/>
      <protection locked="0"/>
    </xf>
    <xf numFmtId="5" fontId="6" fillId="3" borderId="42" xfId="0" applyNumberFormat="1" applyFont="1" applyFill="1" applyBorder="1" applyAlignment="1" applyProtection="1">
      <alignment vertical="top"/>
      <protection locked="0"/>
    </xf>
    <xf numFmtId="0" fontId="6" fillId="3" borderId="40" xfId="0" applyFont="1" applyFill="1" applyBorder="1" applyAlignment="1" applyProtection="1">
      <alignment horizontal="center" vertical="top"/>
      <protection locked="0"/>
    </xf>
    <xf numFmtId="5" fontId="3" fillId="0" borderId="0" xfId="0" applyNumberFormat="1" applyFont="1" applyBorder="1" applyAlignment="1" applyProtection="1">
      <alignment horizontal="center" vertical="top"/>
      <protection locked="0"/>
    </xf>
    <xf numFmtId="0" fontId="12" fillId="0" borderId="0" xfId="0" applyFont="1" applyBorder="1" applyAlignment="1" applyProtection="1">
      <alignment horizontal="center"/>
      <protection locked="0"/>
    </xf>
    <xf numFmtId="0" fontId="6" fillId="0" borderId="0" xfId="0" applyFont="1" applyBorder="1" applyAlignment="1">
      <alignment horizontal="center"/>
    </xf>
    <xf numFmtId="0" fontId="3" fillId="0" borderId="1" xfId="0" applyFont="1" applyBorder="1" applyAlignment="1" applyProtection="1">
      <alignment horizontal="center" vertical="top"/>
      <protection locked="0"/>
    </xf>
    <xf numFmtId="0" fontId="3" fillId="4" borderId="0" xfId="0" applyFont="1" applyFill="1" applyBorder="1" applyAlignment="1" applyProtection="1">
      <alignment horizontal="center" vertical="top"/>
      <protection locked="0"/>
    </xf>
    <xf numFmtId="3" fontId="3" fillId="0" borderId="7" xfId="0" applyNumberFormat="1" applyFont="1" applyBorder="1" applyAlignment="1" applyProtection="1">
      <alignment horizontal="center" vertical="top"/>
      <protection locked="0"/>
    </xf>
    <xf numFmtId="3" fontId="3" fillId="0" borderId="1" xfId="0" applyNumberFormat="1" applyFont="1" applyBorder="1" applyAlignment="1" applyProtection="1">
      <alignment horizontal="center" vertical="top"/>
      <protection locked="0"/>
    </xf>
    <xf numFmtId="0" fontId="11" fillId="0" borderId="0" xfId="0" applyFont="1" applyBorder="1" applyAlignment="1" applyProtection="1">
      <alignment horizontal="center"/>
      <protection locked="0"/>
    </xf>
    <xf numFmtId="0" fontId="6" fillId="13" borderId="40" xfId="0" applyFont="1" applyFill="1" applyBorder="1" applyAlignment="1" applyProtection="1">
      <alignment horizontal="center" vertical="top"/>
      <protection locked="0"/>
    </xf>
    <xf numFmtId="0" fontId="3" fillId="0" borderId="16" xfId="0" applyFont="1" applyBorder="1" applyAlignment="1" applyProtection="1">
      <alignment horizontal="center" vertical="top"/>
      <protection locked="0"/>
    </xf>
    <xf numFmtId="0" fontId="0" fillId="0" borderId="0" xfId="0" applyAlignment="1">
      <alignment horizontal="center" vertical="top"/>
    </xf>
    <xf numFmtId="0" fontId="2" fillId="0" borderId="10" xfId="0" applyFont="1" applyFill="1" applyBorder="1" applyAlignment="1">
      <alignment horizontal="center" wrapText="1"/>
    </xf>
    <xf numFmtId="0" fontId="2" fillId="0" borderId="0" xfId="0" applyFont="1" applyFill="1" applyBorder="1" applyAlignment="1">
      <alignment horizontal="center" wrapText="1"/>
    </xf>
    <xf numFmtId="0" fontId="6" fillId="0" borderId="10" xfId="0" applyFont="1" applyFill="1" applyBorder="1" applyAlignment="1">
      <alignment vertical="top"/>
    </xf>
    <xf numFmtId="0" fontId="6" fillId="0" borderId="0" xfId="0" applyFont="1" applyFill="1" applyBorder="1" applyAlignment="1">
      <alignment vertical="top"/>
    </xf>
    <xf numFmtId="0" fontId="1" fillId="0" borderId="0" xfId="0" applyFont="1" applyAlignment="1" applyProtection="1">
      <alignment horizontal="center"/>
      <protection locked="0"/>
    </xf>
    <xf numFmtId="0" fontId="6" fillId="14" borderId="40" xfId="0" applyFont="1" applyFill="1" applyBorder="1" applyAlignment="1" applyProtection="1">
      <alignment horizontal="center" vertical="top"/>
      <protection locked="0"/>
    </xf>
    <xf numFmtId="0" fontId="3" fillId="0" borderId="1" xfId="0" applyFont="1" applyFill="1" applyBorder="1" applyAlignment="1">
      <alignment horizontal="center" vertical="top"/>
    </xf>
    <xf numFmtId="0" fontId="3" fillId="12" borderId="44" xfId="0" applyFont="1" applyFill="1" applyBorder="1" applyAlignment="1">
      <alignment vertical="top"/>
    </xf>
    <xf numFmtId="5" fontId="3" fillId="0" borderId="61" xfId="0" applyNumberFormat="1" applyFont="1" applyBorder="1" applyAlignment="1">
      <alignment vertical="top"/>
    </xf>
    <xf numFmtId="3" fontId="2" fillId="7" borderId="15" xfId="0" applyNumberFormat="1" applyFont="1" applyFill="1" applyBorder="1" applyAlignment="1" applyProtection="1">
      <alignment horizontal="center" wrapText="1"/>
      <protection locked="0"/>
    </xf>
    <xf numFmtId="0" fontId="9" fillId="0" borderId="0" xfId="0" applyFont="1" applyAlignment="1">
      <alignment vertical="top"/>
    </xf>
    <xf numFmtId="0" fontId="2" fillId="2" borderId="25" xfId="0" applyFont="1" applyFill="1" applyBorder="1" applyAlignment="1">
      <alignment horizontal="center" wrapText="1"/>
    </xf>
    <xf numFmtId="0" fontId="2" fillId="2" borderId="16" xfId="0" applyFont="1" applyFill="1" applyBorder="1" applyAlignment="1">
      <alignment horizontal="center" wrapText="1"/>
    </xf>
    <xf numFmtId="0" fontId="2" fillId="2" borderId="16" xfId="0" applyFont="1" applyFill="1" applyBorder="1" applyAlignment="1" applyProtection="1">
      <alignment horizontal="center" wrapText="1"/>
      <protection locked="0"/>
    </xf>
    <xf numFmtId="168" fontId="2" fillId="2" borderId="16" xfId="0" applyNumberFormat="1" applyFont="1" applyFill="1" applyBorder="1" applyAlignment="1" applyProtection="1">
      <alignment horizontal="center" wrapText="1"/>
      <protection locked="0"/>
    </xf>
    <xf numFmtId="0" fontId="2" fillId="2" borderId="26" xfId="0" applyFont="1" applyFill="1" applyBorder="1" applyAlignment="1">
      <alignment horizontal="center" wrapText="1"/>
    </xf>
    <xf numFmtId="0" fontId="2" fillId="0" borderId="0" xfId="0" applyFont="1" applyAlignment="1">
      <alignment vertical="top"/>
    </xf>
    <xf numFmtId="0" fontId="9" fillId="12" borderId="7" xfId="0" applyFont="1" applyFill="1" applyBorder="1" applyAlignment="1">
      <alignment horizontal="center"/>
    </xf>
    <xf numFmtId="3" fontId="2" fillId="12" borderId="7" xfId="0" applyNumberFormat="1" applyFont="1" applyFill="1" applyBorder="1" applyAlignment="1" applyProtection="1">
      <alignment horizontal="center" wrapText="1"/>
      <protection locked="0"/>
    </xf>
    <xf numFmtId="168" fontId="2" fillId="0" borderId="72" xfId="0" applyNumberFormat="1" applyFont="1" applyBorder="1" applyAlignment="1" applyProtection="1">
      <alignment horizontal="center" wrapText="1"/>
      <protection locked="0"/>
    </xf>
    <xf numFmtId="167" fontId="2" fillId="0" borderId="15" xfId="0" applyNumberFormat="1" applyFont="1" applyBorder="1" applyAlignment="1">
      <alignment horizontal="center" wrapText="1"/>
    </xf>
    <xf numFmtId="168" fontId="2" fillId="0" borderId="66" xfId="0" applyNumberFormat="1" applyFont="1" applyBorder="1" applyAlignment="1" applyProtection="1">
      <alignment horizontal="center" wrapText="1"/>
      <protection locked="0"/>
    </xf>
    <xf numFmtId="168" fontId="2" fillId="0" borderId="47" xfId="0" applyNumberFormat="1" applyFont="1" applyBorder="1" applyAlignment="1">
      <alignment horizontal="center" wrapText="1"/>
    </xf>
    <xf numFmtId="168" fontId="2" fillId="0" borderId="57" xfId="0" applyNumberFormat="1" applyFont="1" applyBorder="1" applyAlignment="1" applyProtection="1">
      <alignment horizontal="center" wrapText="1"/>
      <protection locked="0"/>
    </xf>
    <xf numFmtId="0" fontId="25" fillId="0" borderId="0" xfId="0" applyFont="1" applyAlignment="1">
      <alignment vertical="top"/>
    </xf>
    <xf numFmtId="168" fontId="2" fillId="0" borderId="15" xfId="0" applyNumberFormat="1" applyFont="1" applyBorder="1" applyAlignment="1">
      <alignment horizontal="center" wrapText="1"/>
    </xf>
    <xf numFmtId="0" fontId="3" fillId="0" borderId="10" xfId="0" applyFont="1" applyBorder="1" applyAlignment="1" applyProtection="1">
      <alignment vertical="top"/>
      <protection locked="0"/>
    </xf>
    <xf numFmtId="0" fontId="3" fillId="0" borderId="0" xfId="0" applyFont="1" applyBorder="1" applyAlignment="1" applyProtection="1">
      <alignment horizontal="left" vertical="top" wrapText="1"/>
      <protection locked="0"/>
    </xf>
    <xf numFmtId="5" fontId="3" fillId="0" borderId="18" xfId="0" applyNumberFormat="1" applyFont="1" applyFill="1" applyBorder="1" applyAlignment="1">
      <alignment vertical="top"/>
    </xf>
    <xf numFmtId="0" fontId="3" fillId="0" borderId="20" xfId="0" applyFont="1" applyBorder="1" applyAlignment="1">
      <alignment horizontal="left" vertical="top"/>
    </xf>
    <xf numFmtId="0" fontId="3" fillId="0" borderId="20" xfId="0" applyFont="1" applyFill="1" applyBorder="1" applyAlignment="1" applyProtection="1">
      <alignment vertical="top" wrapText="1"/>
      <protection locked="0"/>
    </xf>
    <xf numFmtId="168" fontId="3" fillId="0" borderId="4" xfId="0" applyNumberFormat="1" applyFont="1" applyFill="1" applyBorder="1" applyAlignment="1" applyProtection="1">
      <alignment vertical="top"/>
      <protection locked="0"/>
    </xf>
    <xf numFmtId="3" fontId="3" fillId="0" borderId="0" xfId="0" applyNumberFormat="1" applyFont="1" applyBorder="1" applyAlignment="1">
      <alignment vertical="top"/>
    </xf>
    <xf numFmtId="3" fontId="3" fillId="0" borderId="40" xfId="0" applyNumberFormat="1" applyFont="1" applyBorder="1" applyAlignment="1">
      <alignment vertical="top"/>
    </xf>
    <xf numFmtId="3" fontId="3" fillId="0" borderId="40" xfId="0" applyNumberFormat="1" applyFont="1" applyFill="1" applyBorder="1" applyAlignment="1">
      <alignment vertical="top"/>
    </xf>
    <xf numFmtId="3" fontId="3" fillId="0" borderId="20" xfId="0" applyNumberFormat="1" applyFont="1" applyFill="1" applyBorder="1" applyAlignment="1">
      <alignment vertical="top"/>
    </xf>
    <xf numFmtId="0" fontId="3" fillId="16" borderId="0" xfId="0" applyFont="1" applyFill="1" applyBorder="1" applyAlignment="1"/>
    <xf numFmtId="0" fontId="3" fillId="16" borderId="2" xfId="0" applyFont="1" applyFill="1" applyBorder="1" applyAlignment="1">
      <alignment wrapText="1"/>
    </xf>
    <xf numFmtId="0" fontId="3" fillId="16" borderId="0" xfId="0" applyFont="1" applyFill="1" applyBorder="1" applyAlignment="1">
      <alignment vertical="top"/>
    </xf>
    <xf numFmtId="0" fontId="3" fillId="16" borderId="2" xfId="0" applyFont="1" applyFill="1" applyBorder="1" applyAlignment="1">
      <alignment vertical="top"/>
    </xf>
    <xf numFmtId="0" fontId="2" fillId="16" borderId="15" xfId="0" applyFont="1" applyFill="1" applyBorder="1" applyAlignment="1">
      <alignment horizontal="center" wrapText="1"/>
    </xf>
    <xf numFmtId="0" fontId="9" fillId="16" borderId="7" xfId="0" applyFont="1" applyFill="1" applyBorder="1" applyAlignment="1">
      <alignment horizontal="center"/>
    </xf>
    <xf numFmtId="3" fontId="2" fillId="16" borderId="47" xfId="0" applyNumberFormat="1" applyFont="1" applyFill="1" applyBorder="1" applyAlignment="1" applyProtection="1">
      <alignment horizontal="center" wrapText="1"/>
      <protection locked="0"/>
    </xf>
    <xf numFmtId="9" fontId="6" fillId="17" borderId="0" xfId="0" applyNumberFormat="1" applyFont="1" applyFill="1" applyBorder="1" applyAlignment="1">
      <alignment vertical="top"/>
    </xf>
    <xf numFmtId="5" fontId="6" fillId="17" borderId="0" xfId="0" applyNumberFormat="1" applyFont="1" applyFill="1" applyBorder="1" applyAlignment="1" applyProtection="1">
      <alignment vertical="top"/>
      <protection locked="0"/>
    </xf>
    <xf numFmtId="0" fontId="6" fillId="16" borderId="0" xfId="0" applyFont="1" applyFill="1" applyBorder="1" applyAlignment="1">
      <alignment vertical="top"/>
    </xf>
    <xf numFmtId="0" fontId="6" fillId="17" borderId="2" xfId="0" applyFont="1" applyFill="1" applyBorder="1" applyAlignment="1" applyProtection="1">
      <alignment vertical="top"/>
      <protection locked="0"/>
    </xf>
    <xf numFmtId="9" fontId="3" fillId="16" borderId="0" xfId="0" applyNumberFormat="1" applyFont="1" applyFill="1" applyBorder="1" applyAlignment="1">
      <alignment horizontal="right" vertical="top" wrapText="1"/>
    </xf>
    <xf numFmtId="167" fontId="3" fillId="16" borderId="0" xfId="0" applyNumberFormat="1" applyFont="1" applyFill="1" applyBorder="1" applyAlignment="1" applyProtection="1">
      <alignment vertical="top"/>
      <protection locked="0"/>
    </xf>
    <xf numFmtId="9" fontId="3" fillId="16" borderId="40" xfId="0" applyNumberFormat="1" applyFont="1" applyFill="1" applyBorder="1" applyAlignment="1">
      <alignment horizontal="right" vertical="top" wrapText="1"/>
    </xf>
    <xf numFmtId="167" fontId="3" fillId="16" borderId="40" xfId="0" applyNumberFormat="1" applyFont="1" applyFill="1" applyBorder="1" applyAlignment="1" applyProtection="1">
      <alignment vertical="top"/>
      <protection locked="0"/>
    </xf>
    <xf numFmtId="0" fontId="3" fillId="16" borderId="40" xfId="0" applyFont="1" applyFill="1" applyBorder="1" applyAlignment="1">
      <alignment vertical="top"/>
    </xf>
    <xf numFmtId="0" fontId="3" fillId="16" borderId="44" xfId="0" applyFont="1" applyFill="1" applyBorder="1" applyAlignment="1">
      <alignment vertical="top"/>
    </xf>
    <xf numFmtId="9" fontId="3" fillId="16" borderId="0" xfId="0" applyNumberFormat="1" applyFont="1" applyFill="1" applyBorder="1" applyAlignment="1">
      <alignment vertical="top"/>
    </xf>
    <xf numFmtId="9" fontId="3" fillId="16" borderId="4" xfId="0" applyNumberFormat="1" applyFont="1" applyFill="1" applyBorder="1" applyAlignment="1">
      <alignment horizontal="right" vertical="top" wrapText="1"/>
    </xf>
    <xf numFmtId="167" fontId="3" fillId="16" borderId="4" xfId="0" applyNumberFormat="1" applyFont="1" applyFill="1" applyBorder="1" applyAlignment="1" applyProtection="1">
      <alignment vertical="top"/>
      <protection locked="0"/>
    </xf>
    <xf numFmtId="0" fontId="3" fillId="16" borderId="4" xfId="0" applyFont="1" applyFill="1" applyBorder="1" applyAlignment="1">
      <alignment vertical="top"/>
    </xf>
    <xf numFmtId="0" fontId="3" fillId="16" borderId="5" xfId="0" applyFont="1" applyFill="1" applyBorder="1" applyAlignment="1">
      <alignment vertical="top"/>
    </xf>
    <xf numFmtId="167" fontId="6" fillId="17" borderId="0" xfId="0" applyNumberFormat="1" applyFont="1" applyFill="1" applyBorder="1" applyAlignment="1" applyProtection="1">
      <alignment vertical="top"/>
      <protection locked="0"/>
    </xf>
    <xf numFmtId="167" fontId="3" fillId="16" borderId="0" xfId="1" applyNumberFormat="1" applyFont="1" applyFill="1" applyBorder="1" applyAlignment="1">
      <alignment vertical="top"/>
    </xf>
    <xf numFmtId="167" fontId="3" fillId="16" borderId="4" xfId="1" applyNumberFormat="1" applyFont="1" applyFill="1" applyBorder="1" applyAlignment="1">
      <alignment vertical="top"/>
    </xf>
    <xf numFmtId="5" fontId="3" fillId="16" borderId="7" xfId="0" applyNumberFormat="1" applyFont="1" applyFill="1" applyBorder="1" applyAlignment="1" applyProtection="1">
      <alignment vertical="top"/>
      <protection locked="0"/>
    </xf>
    <xf numFmtId="167" fontId="3" fillId="16" borderId="7" xfId="0" applyNumberFormat="1" applyFont="1" applyFill="1" applyBorder="1" applyAlignment="1" applyProtection="1">
      <alignment vertical="top"/>
      <protection locked="0"/>
    </xf>
    <xf numFmtId="0" fontId="3" fillId="16" borderId="7" xfId="0" applyFont="1" applyFill="1" applyBorder="1" applyAlignment="1">
      <alignment vertical="top"/>
    </xf>
    <xf numFmtId="0" fontId="6" fillId="16" borderId="28" xfId="0" applyFont="1" applyFill="1" applyBorder="1" applyAlignment="1" applyProtection="1">
      <alignment horizontal="right" vertical="top"/>
      <protection locked="0"/>
    </xf>
    <xf numFmtId="0" fontId="3" fillId="16" borderId="1" xfId="0" applyFont="1" applyFill="1" applyBorder="1" applyAlignment="1">
      <alignment horizontal="right" vertical="top"/>
    </xf>
    <xf numFmtId="9" fontId="3" fillId="16" borderId="1" xfId="0" applyNumberFormat="1" applyFont="1" applyFill="1" applyBorder="1" applyAlignment="1">
      <alignment horizontal="right" vertical="top" wrapText="1"/>
    </xf>
    <xf numFmtId="0" fontId="3" fillId="16" borderId="1" xfId="0" applyFont="1" applyFill="1" applyBorder="1" applyAlignment="1">
      <alignment vertical="top"/>
    </xf>
    <xf numFmtId="0" fontId="3" fillId="16" borderId="27" xfId="0" applyFont="1" applyFill="1" applyBorder="1" applyAlignment="1">
      <alignment vertical="top"/>
    </xf>
    <xf numFmtId="9" fontId="3" fillId="16" borderId="0" xfId="0" applyNumberFormat="1" applyFont="1" applyFill="1" applyAlignment="1">
      <alignment vertical="top"/>
    </xf>
    <xf numFmtId="5" fontId="3" fillId="16" borderId="0" xfId="0" applyNumberFormat="1" applyFont="1" applyFill="1" applyAlignment="1" applyProtection="1">
      <alignment vertical="top"/>
      <protection locked="0"/>
    </xf>
    <xf numFmtId="0" fontId="3" fillId="16" borderId="0" xfId="0" applyFont="1" applyFill="1" applyAlignment="1">
      <alignment vertical="top"/>
    </xf>
    <xf numFmtId="0" fontId="6" fillId="16" borderId="0" xfId="0" applyFont="1" applyFill="1" applyBorder="1" applyAlignment="1" applyProtection="1">
      <alignment horizontal="right" vertical="top"/>
      <protection locked="0"/>
    </xf>
    <xf numFmtId="0" fontId="3" fillId="16" borderId="0" xfId="0" applyFont="1" applyFill="1" applyAlignment="1" applyProtection="1">
      <alignment vertical="top"/>
      <protection locked="0"/>
    </xf>
    <xf numFmtId="0" fontId="3" fillId="16" borderId="0" xfId="0" applyFont="1" applyFill="1" applyAlignment="1"/>
    <xf numFmtId="0" fontId="6" fillId="17" borderId="0" xfId="0" applyFont="1" applyFill="1" applyBorder="1" applyAlignment="1">
      <alignment vertical="top"/>
    </xf>
    <xf numFmtId="0" fontId="6" fillId="17" borderId="2" xfId="0" applyFont="1" applyFill="1" applyBorder="1" applyAlignment="1">
      <alignment vertical="top"/>
    </xf>
    <xf numFmtId="167" fontId="3" fillId="16" borderId="2" xfId="1" applyNumberFormat="1" applyFont="1" applyFill="1" applyBorder="1" applyAlignment="1">
      <alignment vertical="top"/>
    </xf>
    <xf numFmtId="9" fontId="3" fillId="16" borderId="4" xfId="0" applyNumberFormat="1" applyFont="1" applyFill="1" applyBorder="1" applyAlignment="1">
      <alignment vertical="top"/>
    </xf>
    <xf numFmtId="167" fontId="3" fillId="16" borderId="5" xfId="1" applyNumberFormat="1" applyFont="1" applyFill="1" applyBorder="1" applyAlignment="1">
      <alignment vertical="top"/>
    </xf>
    <xf numFmtId="167" fontId="6" fillId="17" borderId="2" xfId="1" applyNumberFormat="1" applyFont="1" applyFill="1" applyBorder="1" applyAlignment="1">
      <alignment vertical="top"/>
    </xf>
    <xf numFmtId="9" fontId="3" fillId="16" borderId="40" xfId="0" applyNumberFormat="1" applyFont="1" applyFill="1" applyBorder="1" applyAlignment="1">
      <alignment vertical="top"/>
    </xf>
    <xf numFmtId="167" fontId="3" fillId="16" borderId="44" xfId="1" applyNumberFormat="1" applyFont="1" applyFill="1" applyBorder="1" applyAlignment="1">
      <alignment vertical="top"/>
    </xf>
    <xf numFmtId="9" fontId="3" fillId="16" borderId="20" xfId="0" applyNumberFormat="1" applyFont="1" applyFill="1" applyBorder="1" applyAlignment="1">
      <alignment vertical="top"/>
    </xf>
    <xf numFmtId="167" fontId="3" fillId="16" borderId="20" xfId="0" applyNumberFormat="1" applyFont="1" applyFill="1" applyBorder="1" applyAlignment="1" applyProtection="1">
      <alignment vertical="top"/>
      <protection locked="0"/>
    </xf>
    <xf numFmtId="167" fontId="3" fillId="16" borderId="21" xfId="1" applyNumberFormat="1" applyFont="1" applyFill="1" applyBorder="1" applyAlignment="1">
      <alignment vertical="top"/>
    </xf>
    <xf numFmtId="9" fontId="3" fillId="17" borderId="0" xfId="0" applyNumberFormat="1" applyFont="1" applyFill="1" applyBorder="1" applyAlignment="1">
      <alignment vertical="top"/>
    </xf>
    <xf numFmtId="167" fontId="3" fillId="17" borderId="0" xfId="0" applyNumberFormat="1" applyFont="1" applyFill="1" applyBorder="1" applyAlignment="1" applyProtection="1">
      <alignment vertical="top"/>
      <protection locked="0"/>
    </xf>
    <xf numFmtId="167" fontId="3" fillId="17" borderId="2" xfId="1" applyNumberFormat="1" applyFont="1" applyFill="1" applyBorder="1" applyAlignment="1">
      <alignment vertical="top"/>
    </xf>
    <xf numFmtId="167" fontId="3" fillId="16" borderId="2" xfId="4" applyNumberFormat="1" applyFont="1" applyFill="1" applyBorder="1" applyAlignment="1">
      <alignment vertical="top"/>
    </xf>
    <xf numFmtId="167" fontId="3" fillId="16" borderId="5" xfId="4" applyNumberFormat="1" applyFont="1" applyFill="1" applyBorder="1" applyAlignment="1">
      <alignment vertical="top"/>
    </xf>
    <xf numFmtId="167" fontId="6" fillId="17" borderId="2" xfId="0" applyNumberFormat="1" applyFont="1" applyFill="1" applyBorder="1" applyAlignment="1" applyProtection="1">
      <alignment vertical="top"/>
      <protection locked="0"/>
    </xf>
    <xf numFmtId="167" fontId="6" fillId="17" borderId="0" xfId="0" applyNumberFormat="1" applyFont="1" applyFill="1" applyBorder="1" applyAlignment="1">
      <alignment vertical="top"/>
    </xf>
    <xf numFmtId="167" fontId="3" fillId="16" borderId="0" xfId="0" applyNumberFormat="1" applyFont="1" applyFill="1" applyBorder="1" applyAlignment="1">
      <alignment vertical="top"/>
    </xf>
    <xf numFmtId="167" fontId="3" fillId="16" borderId="2" xfId="0" applyNumberFormat="1" applyFont="1" applyFill="1" applyBorder="1" applyAlignment="1" applyProtection="1">
      <alignment vertical="top"/>
      <protection locked="0"/>
    </xf>
    <xf numFmtId="9" fontId="3" fillId="16" borderId="7" xfId="0" applyNumberFormat="1" applyFont="1" applyFill="1" applyBorder="1" applyAlignment="1">
      <alignment vertical="top"/>
    </xf>
    <xf numFmtId="167" fontId="3" fillId="16" borderId="28" xfId="0" applyNumberFormat="1" applyFont="1" applyFill="1" applyBorder="1" applyAlignment="1" applyProtection="1">
      <alignment vertical="top"/>
      <protection locked="0"/>
    </xf>
    <xf numFmtId="0" fontId="3" fillId="16" borderId="1" xfId="0" applyFont="1" applyFill="1" applyBorder="1" applyAlignment="1">
      <alignment horizontal="right" vertical="top" wrapText="1"/>
    </xf>
    <xf numFmtId="9" fontId="3" fillId="16" borderId="27" xfId="0" applyNumberFormat="1" applyFont="1" applyFill="1" applyBorder="1" applyAlignment="1">
      <alignment horizontal="right" vertical="top" wrapText="1"/>
    </xf>
    <xf numFmtId="167" fontId="3" fillId="16" borderId="40" xfId="1" applyNumberFormat="1" applyFont="1" applyFill="1" applyBorder="1" applyAlignment="1">
      <alignment vertical="top"/>
    </xf>
    <xf numFmtId="167" fontId="6" fillId="17" borderId="0" xfId="1" applyNumberFormat="1" applyFont="1" applyFill="1" applyBorder="1" applyAlignment="1">
      <alignment vertical="top"/>
    </xf>
    <xf numFmtId="9" fontId="3" fillId="16" borderId="19" xfId="0" applyNumberFormat="1" applyFont="1" applyFill="1" applyBorder="1" applyAlignment="1">
      <alignment vertical="top"/>
    </xf>
    <xf numFmtId="167" fontId="3" fillId="16" borderId="19" xfId="0" applyNumberFormat="1" applyFont="1" applyFill="1" applyBorder="1" applyAlignment="1" applyProtection="1">
      <alignment vertical="top"/>
      <protection locked="0"/>
    </xf>
    <xf numFmtId="5" fontId="3" fillId="16" borderId="0" xfId="0" applyNumberFormat="1" applyFont="1" applyFill="1" applyBorder="1" applyAlignment="1" applyProtection="1">
      <alignment vertical="top"/>
      <protection locked="0"/>
    </xf>
    <xf numFmtId="9" fontId="6" fillId="17" borderId="38" xfId="0" applyNumberFormat="1" applyFont="1" applyFill="1" applyBorder="1" applyAlignment="1">
      <alignment vertical="top"/>
    </xf>
    <xf numFmtId="5" fontId="6" fillId="17" borderId="38" xfId="0" applyNumberFormat="1" applyFont="1" applyFill="1" applyBorder="1" applyAlignment="1" applyProtection="1">
      <alignment vertical="top"/>
      <protection locked="0"/>
    </xf>
    <xf numFmtId="167" fontId="6" fillId="17" borderId="38" xfId="1" applyNumberFormat="1" applyFont="1" applyFill="1" applyBorder="1" applyAlignment="1">
      <alignment vertical="top"/>
    </xf>
    <xf numFmtId="5" fontId="3" fillId="16" borderId="40" xfId="0" applyNumberFormat="1" applyFont="1" applyFill="1" applyBorder="1" applyAlignment="1" applyProtection="1">
      <alignment vertical="top"/>
      <protection locked="0"/>
    </xf>
    <xf numFmtId="5" fontId="3" fillId="16" borderId="4" xfId="0" applyNumberFormat="1" applyFont="1" applyFill="1" applyBorder="1" applyAlignment="1" applyProtection="1">
      <alignment vertical="top"/>
      <protection locked="0"/>
    </xf>
    <xf numFmtId="5" fontId="3" fillId="16" borderId="20" xfId="0" applyNumberFormat="1" applyFont="1" applyFill="1" applyBorder="1" applyAlignment="1" applyProtection="1">
      <alignment vertical="top"/>
      <protection locked="0"/>
    </xf>
    <xf numFmtId="167" fontId="3" fillId="16" borderId="20" xfId="1" applyNumberFormat="1" applyFont="1" applyFill="1" applyBorder="1" applyAlignment="1">
      <alignment vertical="top"/>
    </xf>
    <xf numFmtId="9" fontId="3" fillId="16" borderId="1" xfId="0" applyNumberFormat="1" applyFont="1" applyFill="1" applyBorder="1" applyAlignment="1">
      <alignment vertical="top"/>
    </xf>
    <xf numFmtId="5" fontId="3" fillId="16" borderId="1" xfId="0" applyNumberFormat="1" applyFont="1" applyFill="1" applyBorder="1" applyAlignment="1" applyProtection="1">
      <alignment vertical="top"/>
      <protection locked="0"/>
    </xf>
    <xf numFmtId="167" fontId="3" fillId="16" borderId="1" xfId="1" applyNumberFormat="1" applyFont="1" applyFill="1" applyBorder="1" applyAlignment="1">
      <alignment vertical="top"/>
    </xf>
    <xf numFmtId="0" fontId="3" fillId="16" borderId="0" xfId="0" applyFont="1" applyFill="1" applyAlignment="1">
      <alignment wrapText="1"/>
    </xf>
    <xf numFmtId="0" fontId="6" fillId="17" borderId="38" xfId="0" applyFont="1" applyFill="1" applyBorder="1" applyAlignment="1">
      <alignment vertical="top"/>
    </xf>
    <xf numFmtId="0" fontId="6" fillId="16" borderId="38" xfId="0" applyFont="1" applyFill="1" applyBorder="1" applyAlignment="1">
      <alignment vertical="top"/>
    </xf>
    <xf numFmtId="0" fontId="3" fillId="16" borderId="20" xfId="0" applyFont="1" applyFill="1" applyBorder="1" applyAlignment="1">
      <alignment vertical="top"/>
    </xf>
    <xf numFmtId="168" fontId="3" fillId="12" borderId="40" xfId="0" applyNumberFormat="1" applyFont="1" applyFill="1" applyBorder="1" applyAlignment="1">
      <alignment vertical="top"/>
    </xf>
    <xf numFmtId="168" fontId="21" fillId="0" borderId="4" xfId="0" applyNumberFormat="1" applyFont="1" applyBorder="1" applyAlignment="1">
      <alignment vertical="top"/>
    </xf>
    <xf numFmtId="3" fontId="3" fillId="0" borderId="4" xfId="0" applyNumberFormat="1" applyFont="1" applyBorder="1" applyAlignment="1">
      <alignment vertical="top"/>
    </xf>
    <xf numFmtId="3" fontId="21" fillId="0" borderId="4" xfId="0" applyNumberFormat="1" applyFont="1" applyBorder="1" applyAlignment="1">
      <alignment vertical="top"/>
    </xf>
    <xf numFmtId="3" fontId="3" fillId="0" borderId="20" xfId="0" applyNumberFormat="1" applyFont="1" applyBorder="1" applyAlignment="1">
      <alignment vertical="top"/>
    </xf>
    <xf numFmtId="3" fontId="3" fillId="12" borderId="40" xfId="0" applyNumberFormat="1" applyFont="1" applyFill="1" applyBorder="1" applyAlignment="1">
      <alignment vertical="top"/>
    </xf>
    <xf numFmtId="169" fontId="3" fillId="0" borderId="20" xfId="0" applyNumberFormat="1" applyFont="1" applyBorder="1" applyAlignment="1">
      <alignment vertical="top"/>
    </xf>
    <xf numFmtId="169" fontId="3" fillId="0" borderId="0" xfId="0" applyNumberFormat="1" applyFont="1" applyBorder="1" applyAlignment="1">
      <alignment vertical="top"/>
    </xf>
    <xf numFmtId="167" fontId="6" fillId="7" borderId="42" xfId="0" applyNumberFormat="1" applyFont="1" applyFill="1" applyBorder="1" applyAlignment="1">
      <alignment vertical="top"/>
    </xf>
    <xf numFmtId="0" fontId="14" fillId="0" borderId="0" xfId="3" applyFont="1" applyAlignment="1">
      <alignment vertical="top"/>
    </xf>
    <xf numFmtId="0" fontId="15" fillId="0" borderId="1" xfId="3" applyFont="1" applyFill="1" applyBorder="1" applyAlignment="1">
      <alignment vertical="top"/>
    </xf>
    <xf numFmtId="0" fontId="16" fillId="0" borderId="1" xfId="3" applyFont="1" applyBorder="1" applyAlignment="1">
      <alignment horizontal="right" vertical="top"/>
    </xf>
    <xf numFmtId="0" fontId="14" fillId="0" borderId="1" xfId="3" applyFont="1" applyBorder="1" applyAlignment="1">
      <alignment vertical="top"/>
    </xf>
    <xf numFmtId="165" fontId="14" fillId="0" borderId="1" xfId="4" applyNumberFormat="1" applyFont="1" applyBorder="1" applyAlignment="1">
      <alignment vertical="top"/>
    </xf>
    <xf numFmtId="165" fontId="14" fillId="0" borderId="1" xfId="4" applyNumberFormat="1" applyFont="1" applyBorder="1" applyAlignment="1">
      <alignment vertical="top" wrapText="1"/>
    </xf>
    <xf numFmtId="0" fontId="14" fillId="0" borderId="10" xfId="3" applyFont="1" applyBorder="1" applyAlignment="1">
      <alignment vertical="top"/>
    </xf>
    <xf numFmtId="0" fontId="14" fillId="0" borderId="0" xfId="3" applyFont="1" applyBorder="1" applyAlignment="1">
      <alignment horizontal="right" vertical="top"/>
    </xf>
    <xf numFmtId="0" fontId="14" fillId="0" borderId="0" xfId="3" applyFont="1" applyBorder="1" applyAlignment="1" applyProtection="1">
      <alignment vertical="top"/>
      <protection locked="0"/>
    </xf>
    <xf numFmtId="166" fontId="14" fillId="0" borderId="0" xfId="3" applyNumberFormat="1" applyFont="1" applyBorder="1" applyAlignment="1">
      <alignment vertical="top"/>
    </xf>
    <xf numFmtId="166" fontId="9" fillId="0" borderId="11" xfId="3" applyNumberFormat="1" applyFont="1" applyBorder="1" applyAlignment="1">
      <alignment vertical="top" wrapText="1"/>
    </xf>
    <xf numFmtId="0" fontId="14" fillId="0" borderId="10" xfId="3" applyFont="1" applyFill="1" applyBorder="1" applyAlignment="1">
      <alignment vertical="top"/>
    </xf>
    <xf numFmtId="166" fontId="9" fillId="0" borderId="0" xfId="3" applyNumberFormat="1" applyFont="1" applyFill="1" applyBorder="1" applyAlignment="1">
      <alignment vertical="top"/>
    </xf>
    <xf numFmtId="166" fontId="14" fillId="0" borderId="0" xfId="3" applyNumberFormat="1" applyFont="1" applyFill="1" applyBorder="1" applyAlignment="1">
      <alignment vertical="top"/>
    </xf>
    <xf numFmtId="166" fontId="9" fillId="11" borderId="11" xfId="3" applyNumberFormat="1" applyFont="1" applyFill="1" applyBorder="1" applyAlignment="1">
      <alignment vertical="top" wrapText="1"/>
    </xf>
    <xf numFmtId="0" fontId="16" fillId="0" borderId="0" xfId="3" applyFont="1" applyBorder="1" applyAlignment="1">
      <alignment horizontal="right" vertical="top"/>
    </xf>
    <xf numFmtId="0" fontId="16" fillId="0" borderId="0" xfId="3" applyFont="1" applyBorder="1" applyAlignment="1" applyProtection="1">
      <alignment vertical="top"/>
      <protection locked="0"/>
    </xf>
    <xf numFmtId="0" fontId="14" fillId="0" borderId="0" xfId="3" applyFont="1" applyFill="1" applyBorder="1" applyAlignment="1">
      <alignment vertical="top"/>
    </xf>
    <xf numFmtId="9" fontId="2" fillId="0" borderId="0" xfId="3" applyNumberFormat="1" applyFont="1" applyFill="1" applyBorder="1" applyAlignment="1">
      <alignment vertical="top"/>
    </xf>
    <xf numFmtId="9" fontId="16" fillId="0" borderId="0" xfId="3" applyNumberFormat="1" applyFont="1" applyFill="1" applyBorder="1" applyAlignment="1">
      <alignment vertical="top"/>
    </xf>
    <xf numFmtId="0" fontId="9" fillId="0" borderId="10" xfId="3" applyFont="1" applyBorder="1" applyAlignment="1">
      <alignment vertical="top"/>
    </xf>
    <xf numFmtId="0" fontId="16" fillId="0" borderId="0" xfId="3" applyFont="1" applyFill="1" applyBorder="1" applyAlignment="1">
      <alignment horizontal="right" vertical="top"/>
    </xf>
    <xf numFmtId="0" fontId="16" fillId="0" borderId="0" xfId="3" applyFont="1" applyFill="1" applyBorder="1" applyAlignment="1" applyProtection="1">
      <alignment vertical="top"/>
      <protection locked="0"/>
    </xf>
    <xf numFmtId="166" fontId="2" fillId="0" borderId="0" xfId="4" applyNumberFormat="1" applyFont="1" applyFill="1" applyBorder="1" applyAlignment="1">
      <alignment vertical="top"/>
    </xf>
    <xf numFmtId="166" fontId="16" fillId="0" borderId="0" xfId="4" applyNumberFormat="1" applyFont="1" applyFill="1" applyBorder="1" applyAlignment="1">
      <alignment vertical="top"/>
    </xf>
    <xf numFmtId="166" fontId="16" fillId="0" borderId="33" xfId="4" applyNumberFormat="1" applyFont="1" applyFill="1" applyBorder="1" applyAlignment="1">
      <alignment vertical="top" wrapText="1"/>
    </xf>
    <xf numFmtId="0" fontId="16" fillId="0" borderId="10" xfId="3" applyFont="1" applyBorder="1" applyAlignment="1">
      <alignment horizontal="right" vertical="top"/>
    </xf>
    <xf numFmtId="9" fontId="16" fillId="0" borderId="11" xfId="3" applyNumberFormat="1" applyFont="1" applyFill="1" applyBorder="1" applyAlignment="1">
      <alignment vertical="top" wrapText="1"/>
    </xf>
    <xf numFmtId="0" fontId="15" fillId="0" borderId="13" xfId="3" applyFont="1" applyFill="1" applyBorder="1" applyAlignment="1">
      <alignment vertical="top"/>
    </xf>
    <xf numFmtId="0" fontId="14" fillId="0" borderId="1" xfId="3" applyFont="1" applyFill="1" applyBorder="1" applyAlignment="1">
      <alignment horizontal="right" vertical="top"/>
    </xf>
    <xf numFmtId="0" fontId="14" fillId="0" borderId="1" xfId="3" applyFont="1" applyFill="1" applyBorder="1" applyAlignment="1" applyProtection="1">
      <alignment vertical="top"/>
      <protection locked="0"/>
    </xf>
    <xf numFmtId="9" fontId="14" fillId="0" borderId="1" xfId="3" applyNumberFormat="1" applyFont="1" applyFill="1" applyBorder="1" applyAlignment="1">
      <alignment vertical="top"/>
    </xf>
    <xf numFmtId="166" fontId="14" fillId="0" borderId="1" xfId="3" applyNumberFormat="1" applyFont="1" applyFill="1" applyBorder="1" applyAlignment="1">
      <alignment vertical="top"/>
    </xf>
    <xf numFmtId="2" fontId="14" fillId="0" borderId="14" xfId="3" applyNumberFormat="1" applyFont="1" applyFill="1" applyBorder="1" applyAlignment="1">
      <alignment vertical="top" wrapText="1"/>
    </xf>
    <xf numFmtId="9" fontId="14" fillId="0" borderId="0" xfId="3" applyNumberFormat="1" applyFont="1" applyBorder="1" applyAlignment="1">
      <alignment vertical="top"/>
    </xf>
    <xf numFmtId="3" fontId="14" fillId="0" borderId="0" xfId="3" applyNumberFormat="1" applyFont="1" applyFill="1" applyBorder="1" applyAlignment="1">
      <alignment vertical="top"/>
    </xf>
    <xf numFmtId="9" fontId="14" fillId="0" borderId="0" xfId="3" applyNumberFormat="1" applyFont="1" applyFill="1" applyBorder="1" applyAlignment="1">
      <alignment horizontal="right" vertical="top"/>
    </xf>
    <xf numFmtId="0" fontId="14" fillId="0" borderId="0" xfId="3" applyFont="1" applyBorder="1" applyAlignment="1">
      <alignment vertical="top"/>
    </xf>
    <xf numFmtId="167" fontId="9" fillId="0" borderId="11" xfId="4" applyNumberFormat="1" applyFont="1" applyBorder="1" applyAlignment="1">
      <alignment vertical="top" wrapText="1"/>
    </xf>
    <xf numFmtId="9" fontId="14" fillId="0" borderId="0" xfId="3" applyNumberFormat="1" applyFont="1" applyBorder="1" applyAlignment="1">
      <alignment horizontal="right" vertical="top"/>
    </xf>
    <xf numFmtId="167" fontId="14" fillId="0" borderId="11" xfId="4" applyNumberFormat="1" applyFont="1" applyBorder="1" applyAlignment="1">
      <alignment vertical="top" wrapText="1"/>
    </xf>
    <xf numFmtId="0" fontId="15" fillId="0" borderId="10" xfId="3" applyFont="1" applyFill="1" applyBorder="1" applyAlignment="1">
      <alignment vertical="top"/>
    </xf>
    <xf numFmtId="0" fontId="17" fillId="0" borderId="0" xfId="3" applyFont="1" applyFill="1" applyBorder="1" applyAlignment="1">
      <alignment vertical="top"/>
    </xf>
    <xf numFmtId="166" fontId="16" fillId="0" borderId="35" xfId="4" applyNumberFormat="1" applyFont="1" applyFill="1" applyBorder="1" applyAlignment="1">
      <alignment vertical="top" wrapText="1"/>
    </xf>
    <xf numFmtId="166" fontId="16" fillId="0" borderId="11" xfId="4" applyNumberFormat="1" applyFont="1" applyFill="1" applyBorder="1" applyAlignment="1">
      <alignment vertical="top" wrapText="1"/>
    </xf>
    <xf numFmtId="0" fontId="15" fillId="7" borderId="25" xfId="3" applyFont="1" applyFill="1" applyBorder="1" applyAlignment="1">
      <alignment horizontal="left" vertical="top"/>
    </xf>
    <xf numFmtId="0" fontId="16" fillId="3" borderId="16" xfId="3" applyFont="1" applyFill="1" applyBorder="1" applyAlignment="1">
      <alignment horizontal="right" vertical="top"/>
    </xf>
    <xf numFmtId="0" fontId="16" fillId="3" borderId="16" xfId="3" applyFont="1" applyFill="1" applyBorder="1" applyAlignment="1" applyProtection="1">
      <alignment vertical="top"/>
      <protection locked="0"/>
    </xf>
    <xf numFmtId="166" fontId="15" fillId="3" borderId="16" xfId="4" applyNumberFormat="1" applyFont="1" applyFill="1" applyBorder="1" applyAlignment="1">
      <alignment vertical="top"/>
    </xf>
    <xf numFmtId="0" fontId="18" fillId="3" borderId="16" xfId="3" applyFont="1" applyFill="1" applyBorder="1" applyAlignment="1">
      <alignment vertical="top"/>
    </xf>
    <xf numFmtId="166" fontId="15" fillId="3" borderId="26" xfId="4" applyNumberFormat="1" applyFont="1" applyFill="1" applyBorder="1" applyAlignment="1">
      <alignment vertical="top" wrapText="1"/>
    </xf>
    <xf numFmtId="0" fontId="2" fillId="0" borderId="0" xfId="3" applyFont="1" applyAlignment="1">
      <alignment horizontal="left" vertical="top"/>
    </xf>
    <xf numFmtId="165" fontId="14" fillId="0" borderId="0" xfId="4" applyNumberFormat="1" applyFont="1" applyAlignment="1">
      <alignment vertical="top"/>
    </xf>
    <xf numFmtId="0" fontId="14" fillId="0" borderId="0" xfId="3" applyFont="1" applyAlignment="1">
      <alignment vertical="top" wrapText="1"/>
    </xf>
    <xf numFmtId="0" fontId="9" fillId="0" borderId="0" xfId="3" applyFont="1" applyAlignment="1">
      <alignment horizontal="right" vertical="top"/>
    </xf>
    <xf numFmtId="166" fontId="14" fillId="0" borderId="0" xfId="3" quotePrefix="1" applyNumberFormat="1" applyFont="1" applyBorder="1" applyAlignment="1">
      <alignment horizontal="center" vertical="top"/>
    </xf>
    <xf numFmtId="0" fontId="14" fillId="0" borderId="0" xfId="3" applyFont="1" applyAlignment="1">
      <alignment horizontal="right" vertical="top"/>
    </xf>
    <xf numFmtId="166" fontId="14" fillId="0" borderId="0" xfId="3" applyNumberFormat="1" applyFont="1" applyAlignment="1">
      <alignment vertical="top"/>
    </xf>
    <xf numFmtId="0" fontId="15" fillId="0" borderId="0" xfId="3" applyFont="1" applyAlignment="1">
      <alignment horizontal="center" vertical="top"/>
    </xf>
    <xf numFmtId="167" fontId="3" fillId="0" borderId="44" xfId="0" applyNumberFormat="1" applyFont="1" applyFill="1" applyBorder="1" applyAlignment="1" applyProtection="1">
      <alignment horizontal="right" vertical="top"/>
      <protection locked="0"/>
    </xf>
    <xf numFmtId="167" fontId="3" fillId="0" borderId="2" xfId="0" applyNumberFormat="1" applyFont="1" applyFill="1" applyBorder="1" applyAlignment="1" applyProtection="1">
      <alignment horizontal="right" vertical="top"/>
      <protection locked="0"/>
    </xf>
    <xf numFmtId="167" fontId="3" fillId="0" borderId="5" xfId="0" applyNumberFormat="1" applyFont="1" applyFill="1" applyBorder="1" applyAlignment="1" applyProtection="1">
      <alignment horizontal="right" vertical="top"/>
      <protection locked="0"/>
    </xf>
    <xf numFmtId="168" fontId="3" fillId="0" borderId="40" xfId="0" applyNumberFormat="1" applyFont="1" applyFill="1" applyBorder="1" applyAlignment="1" applyProtection="1">
      <alignment horizontal="right" vertical="top"/>
      <protection locked="0"/>
    </xf>
    <xf numFmtId="168" fontId="3" fillId="0" borderId="0" xfId="0" applyNumberFormat="1" applyFont="1" applyFill="1" applyBorder="1" applyAlignment="1" applyProtection="1">
      <alignment horizontal="right" vertical="top"/>
      <protection locked="0"/>
    </xf>
    <xf numFmtId="168" fontId="3" fillId="0" borderId="4" xfId="0" applyNumberFormat="1" applyFont="1" applyFill="1" applyBorder="1" applyAlignment="1" applyProtection="1">
      <alignment horizontal="right" vertical="top"/>
      <protection locked="0"/>
    </xf>
    <xf numFmtId="0" fontId="3" fillId="0" borderId="40" xfId="0" applyFont="1" applyFill="1" applyBorder="1" applyAlignment="1" applyProtection="1">
      <alignment horizontal="center" vertical="top"/>
      <protection locked="0"/>
    </xf>
    <xf numFmtId="0" fontId="3" fillId="0" borderId="0" xfId="0" applyFont="1" applyFill="1" applyBorder="1" applyAlignment="1" applyProtection="1">
      <alignment horizontal="center" vertical="top"/>
      <protection locked="0"/>
    </xf>
    <xf numFmtId="0" fontId="3" fillId="0" borderId="4" xfId="0" applyFont="1" applyFill="1" applyBorder="1" applyAlignment="1" applyProtection="1">
      <alignment horizontal="center" vertical="top"/>
      <protection locked="0"/>
    </xf>
    <xf numFmtId="0" fontId="3" fillId="0" borderId="29" xfId="0" applyFont="1" applyBorder="1" applyAlignment="1" applyProtection="1">
      <alignment vertical="top"/>
      <protection locked="0"/>
    </xf>
    <xf numFmtId="0" fontId="3" fillId="0" borderId="10" xfId="0" applyFont="1" applyBorder="1" applyAlignment="1" applyProtection="1">
      <alignment vertical="top"/>
      <protection locked="0"/>
    </xf>
    <xf numFmtId="0" fontId="3" fillId="0" borderId="40" xfId="0" applyFont="1" applyFill="1" applyBorder="1" applyAlignment="1" applyProtection="1">
      <alignment horizontal="left" vertical="top" wrapText="1"/>
      <protection locked="0"/>
    </xf>
    <xf numFmtId="0" fontId="3" fillId="0" borderId="0" xfId="0" applyFont="1" applyFill="1" applyBorder="1" applyAlignment="1" applyProtection="1">
      <alignment horizontal="left" vertical="top" wrapText="1"/>
      <protection locked="0"/>
    </xf>
    <xf numFmtId="0" fontId="3" fillId="0" borderId="4" xfId="0" applyFont="1" applyFill="1" applyBorder="1" applyAlignment="1" applyProtection="1">
      <alignment horizontal="left" vertical="top" wrapText="1"/>
      <protection locked="0"/>
    </xf>
    <xf numFmtId="0" fontId="3" fillId="0" borderId="29" xfId="0" applyFont="1" applyFill="1" applyBorder="1" applyAlignment="1" applyProtection="1">
      <alignment horizontal="left" vertical="top"/>
      <protection locked="0"/>
    </xf>
    <xf numFmtId="0" fontId="3" fillId="0" borderId="10" xfId="0" applyFont="1" applyFill="1" applyBorder="1" applyAlignment="1" applyProtection="1">
      <alignment horizontal="left" vertical="top"/>
      <protection locked="0"/>
    </xf>
    <xf numFmtId="0" fontId="3" fillId="0" borderId="17" xfId="0" applyFont="1" applyFill="1" applyBorder="1" applyAlignment="1" applyProtection="1">
      <alignment horizontal="left" vertical="top"/>
      <protection locked="0"/>
    </xf>
    <xf numFmtId="3" fontId="3" fillId="0" borderId="40" xfId="0" applyNumberFormat="1" applyFont="1" applyFill="1" applyBorder="1" applyAlignment="1" applyProtection="1">
      <alignment horizontal="center" vertical="top"/>
      <protection locked="0"/>
    </xf>
    <xf numFmtId="3" fontId="3" fillId="0" borderId="0" xfId="0" applyNumberFormat="1" applyFont="1" applyFill="1" applyBorder="1" applyAlignment="1" applyProtection="1">
      <alignment horizontal="center" vertical="top"/>
      <protection locked="0"/>
    </xf>
    <xf numFmtId="3" fontId="3" fillId="0" borderId="4" xfId="0" applyNumberFormat="1" applyFont="1" applyFill="1" applyBorder="1" applyAlignment="1" applyProtection="1">
      <alignment horizontal="center" vertical="top"/>
      <protection locked="0"/>
    </xf>
    <xf numFmtId="0" fontId="3" fillId="0" borderId="29" xfId="0" applyFont="1" applyBorder="1" applyAlignment="1" applyProtection="1">
      <alignment horizontal="left" vertical="top"/>
      <protection locked="0"/>
    </xf>
    <xf numFmtId="0" fontId="3" fillId="0" borderId="10" xfId="0" applyFont="1" applyBorder="1" applyAlignment="1" applyProtection="1">
      <alignment horizontal="left" vertical="top"/>
      <protection locked="0"/>
    </xf>
    <xf numFmtId="0" fontId="3" fillId="0" borderId="29" xfId="0" applyFont="1" applyBorder="1" applyAlignment="1" applyProtection="1">
      <alignment horizontal="left" vertical="top" wrapText="1"/>
      <protection locked="0"/>
    </xf>
    <xf numFmtId="0" fontId="3" fillId="0" borderId="17" xfId="0" applyFont="1" applyBorder="1" applyAlignment="1" applyProtection="1">
      <alignment horizontal="left" vertical="top" wrapText="1"/>
      <protection locked="0"/>
    </xf>
    <xf numFmtId="0" fontId="3" fillId="0" borderId="36" xfId="0" applyFont="1" applyBorder="1" applyAlignment="1" applyProtection="1">
      <alignment horizontal="center" vertical="top"/>
      <protection locked="0"/>
    </xf>
    <xf numFmtId="0" fontId="3" fillId="0" borderId="17" xfId="0" applyFont="1" applyBorder="1" applyAlignment="1" applyProtection="1">
      <alignment horizontal="center" vertical="top"/>
      <protection locked="0"/>
    </xf>
    <xf numFmtId="0" fontId="3" fillId="0" borderId="40" xfId="0" applyFont="1" applyBorder="1" applyAlignment="1" applyProtection="1">
      <alignment horizontal="center" vertical="top"/>
      <protection locked="0"/>
    </xf>
    <xf numFmtId="0" fontId="3" fillId="0" borderId="4" xfId="0" applyFont="1" applyBorder="1" applyAlignment="1" applyProtection="1">
      <alignment horizontal="center" vertical="top"/>
      <protection locked="0"/>
    </xf>
    <xf numFmtId="0" fontId="3" fillId="0" borderId="40"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0" xfId="0" applyFont="1" applyBorder="1" applyAlignment="1" applyProtection="1">
      <alignment horizontal="center" vertical="top" wrapText="1"/>
      <protection locked="0"/>
    </xf>
    <xf numFmtId="0" fontId="3" fillId="0" borderId="17" xfId="0" applyFont="1" applyBorder="1" applyAlignment="1" applyProtection="1">
      <alignment horizontal="left" vertical="top"/>
      <protection locked="0"/>
    </xf>
    <xf numFmtId="0" fontId="3" fillId="0" borderId="55" xfId="0" applyFont="1" applyBorder="1" applyAlignment="1" applyProtection="1">
      <alignment horizontal="left" vertical="top"/>
      <protection locked="0"/>
    </xf>
    <xf numFmtId="0" fontId="3" fillId="0" borderId="36" xfId="0" applyFont="1" applyBorder="1" applyAlignment="1" applyProtection="1">
      <alignment horizontal="left" vertical="top"/>
      <protection locked="0"/>
    </xf>
    <xf numFmtId="0" fontId="3" fillId="0" borderId="40" xfId="0" applyFont="1" applyBorder="1" applyAlignment="1" applyProtection="1">
      <alignment horizontal="left" vertical="top"/>
      <protection locked="0"/>
    </xf>
    <xf numFmtId="0" fontId="3" fillId="0" borderId="0" xfId="0" applyFont="1" applyBorder="1" applyAlignment="1" applyProtection="1">
      <alignment horizontal="left" vertical="top"/>
      <protection locked="0"/>
    </xf>
    <xf numFmtId="0" fontId="3" fillId="0" borderId="4" xfId="0" applyFont="1" applyBorder="1" applyAlignment="1" applyProtection="1">
      <alignment horizontal="left" vertical="top"/>
      <protection locked="0"/>
    </xf>
    <xf numFmtId="165" fontId="22" fillId="18" borderId="15" xfId="4" applyNumberFormat="1" applyFont="1" applyFill="1" applyBorder="1" applyAlignment="1">
      <alignment horizontal="center" wrapText="1"/>
    </xf>
    <xf numFmtId="166" fontId="14" fillId="19" borderId="0" xfId="4" applyNumberFormat="1" applyFont="1" applyFill="1" applyBorder="1" applyAlignment="1">
      <alignment vertical="top"/>
    </xf>
    <xf numFmtId="167" fontId="14" fillId="19" borderId="0" xfId="3" applyNumberFormat="1" applyFont="1" applyFill="1" applyBorder="1" applyAlignment="1">
      <alignment horizontal="right" vertical="top"/>
    </xf>
    <xf numFmtId="166" fontId="16" fillId="19" borderId="32" xfId="4" applyNumberFormat="1" applyFont="1" applyFill="1" applyBorder="1" applyAlignment="1">
      <alignment vertical="top"/>
    </xf>
    <xf numFmtId="0" fontId="16" fillId="19" borderId="0" xfId="3" applyFont="1" applyFill="1" applyBorder="1" applyAlignment="1">
      <alignment horizontal="right" vertical="top"/>
    </xf>
    <xf numFmtId="166" fontId="14" fillId="19" borderId="1" xfId="4" applyNumberFormat="1" applyFont="1" applyFill="1" applyBorder="1" applyAlignment="1">
      <alignment vertical="top"/>
    </xf>
    <xf numFmtId="165" fontId="16" fillId="18" borderId="16" xfId="4" applyNumberFormat="1" applyFont="1" applyFill="1" applyBorder="1" applyAlignment="1">
      <alignment horizontal="center"/>
    </xf>
    <xf numFmtId="166" fontId="16" fillId="19" borderId="34" xfId="4" applyNumberFormat="1" applyFont="1" applyFill="1" applyBorder="1" applyAlignment="1">
      <alignment vertical="top"/>
    </xf>
    <xf numFmtId="166" fontId="16" fillId="19" borderId="0" xfId="4" applyNumberFormat="1" applyFont="1" applyFill="1" applyBorder="1" applyAlignment="1">
      <alignment vertical="top"/>
    </xf>
    <xf numFmtId="166" fontId="15" fillId="18" borderId="16" xfId="4" applyNumberFormat="1" applyFont="1" applyFill="1" applyBorder="1" applyAlignment="1">
      <alignment vertical="top"/>
    </xf>
    <xf numFmtId="0" fontId="2" fillId="20" borderId="15" xfId="3" applyFont="1" applyFill="1" applyBorder="1" applyAlignment="1">
      <alignment horizontal="center" wrapText="1"/>
    </xf>
    <xf numFmtId="166" fontId="14" fillId="10" borderId="0" xfId="3" applyNumberFormat="1" applyFont="1" applyFill="1" applyBorder="1" applyAlignment="1">
      <alignment vertical="top"/>
    </xf>
    <xf numFmtId="166" fontId="9" fillId="10" borderId="0" xfId="3" applyNumberFormat="1" applyFont="1" applyFill="1" applyBorder="1" applyAlignment="1">
      <alignment vertical="top"/>
    </xf>
    <xf numFmtId="166" fontId="9" fillId="10" borderId="0" xfId="3" quotePrefix="1" applyNumberFormat="1" applyFont="1" applyFill="1" applyBorder="1" applyAlignment="1">
      <alignment horizontal="center" vertical="top"/>
    </xf>
    <xf numFmtId="166" fontId="2" fillId="10" borderId="32" xfId="4" applyNumberFormat="1" applyFont="1" applyFill="1" applyBorder="1" applyAlignment="1">
      <alignment vertical="top"/>
    </xf>
    <xf numFmtId="9" fontId="16" fillId="10" borderId="0" xfId="3" applyNumberFormat="1" applyFont="1" applyFill="1" applyBorder="1" applyAlignment="1">
      <alignment vertical="top"/>
    </xf>
    <xf numFmtId="166" fontId="9" fillId="10" borderId="1" xfId="3" applyNumberFormat="1" applyFont="1" applyFill="1" applyBorder="1" applyAlignment="1">
      <alignment vertical="top"/>
    </xf>
    <xf numFmtId="0" fontId="16" fillId="20" borderId="16" xfId="3" applyFont="1" applyFill="1" applyBorder="1" applyAlignment="1">
      <alignment horizontal="center" wrapText="1"/>
    </xf>
    <xf numFmtId="167" fontId="14" fillId="10" borderId="0" xfId="3" applyNumberFormat="1" applyFont="1" applyFill="1" applyBorder="1" applyAlignment="1">
      <alignment vertical="top"/>
    </xf>
    <xf numFmtId="166" fontId="16" fillId="10" borderId="34" xfId="4" applyNumberFormat="1" applyFont="1" applyFill="1" applyBorder="1" applyAlignment="1">
      <alignment vertical="top"/>
    </xf>
    <xf numFmtId="166" fontId="16" fillId="10" borderId="0" xfId="4" applyNumberFormat="1" applyFont="1" applyFill="1" applyBorder="1" applyAlignment="1">
      <alignment vertical="top"/>
    </xf>
    <xf numFmtId="166" fontId="15" fillId="20" borderId="16" xfId="4" applyNumberFormat="1" applyFont="1" applyFill="1" applyBorder="1" applyAlignment="1">
      <alignment vertical="top"/>
    </xf>
    <xf numFmtId="0" fontId="2" fillId="21" borderId="31" xfId="3" applyFont="1" applyFill="1" applyBorder="1" applyAlignment="1">
      <alignment horizontal="center" wrapText="1"/>
    </xf>
    <xf numFmtId="166" fontId="14" fillId="22" borderId="11" xfId="3" applyNumberFormat="1" applyFont="1" applyFill="1" applyBorder="1" applyAlignment="1">
      <alignment vertical="top"/>
    </xf>
    <xf numFmtId="166" fontId="9" fillId="22" borderId="11" xfId="3" applyNumberFormat="1" applyFont="1" applyFill="1" applyBorder="1" applyAlignment="1">
      <alignment vertical="top"/>
    </xf>
    <xf numFmtId="166" fontId="9" fillId="22" borderId="11" xfId="4" applyNumberFormat="1" applyFont="1" applyFill="1" applyBorder="1" applyAlignment="1">
      <alignment vertical="top"/>
    </xf>
    <xf numFmtId="167" fontId="9" fillId="22" borderId="11" xfId="3" applyNumberFormat="1" applyFont="1" applyFill="1" applyBorder="1" applyAlignment="1">
      <alignment vertical="top"/>
    </xf>
    <xf numFmtId="166" fontId="2" fillId="22" borderId="33" xfId="4" applyNumberFormat="1" applyFont="1" applyFill="1" applyBorder="1" applyAlignment="1">
      <alignment vertical="top"/>
    </xf>
    <xf numFmtId="9" fontId="16" fillId="22" borderId="11" xfId="3" applyNumberFormat="1" applyFont="1" applyFill="1" applyBorder="1" applyAlignment="1">
      <alignment vertical="top"/>
    </xf>
    <xf numFmtId="2" fontId="14" fillId="22" borderId="14" xfId="3" applyNumberFormat="1" applyFont="1" applyFill="1" applyBorder="1" applyAlignment="1">
      <alignment vertical="top"/>
    </xf>
    <xf numFmtId="0" fontId="16" fillId="21" borderId="26" xfId="3" applyFont="1" applyFill="1" applyBorder="1" applyAlignment="1">
      <alignment horizontal="center" wrapText="1"/>
    </xf>
    <xf numFmtId="167" fontId="14" fillId="22" borderId="11" xfId="3" applyNumberFormat="1" applyFont="1" applyFill="1" applyBorder="1" applyAlignment="1">
      <alignment vertical="top"/>
    </xf>
    <xf numFmtId="167" fontId="14" fillId="22" borderId="11" xfId="4" applyNumberFormat="1" applyFont="1" applyFill="1" applyBorder="1" applyAlignment="1">
      <alignment vertical="top"/>
    </xf>
    <xf numFmtId="166" fontId="16" fillId="22" borderId="35" xfId="4" applyNumberFormat="1" applyFont="1" applyFill="1" applyBorder="1" applyAlignment="1">
      <alignment vertical="top"/>
    </xf>
    <xf numFmtId="166" fontId="16" fillId="22" borderId="11" xfId="4" applyNumberFormat="1" applyFont="1" applyFill="1" applyBorder="1" applyAlignment="1">
      <alignment vertical="top"/>
    </xf>
    <xf numFmtId="166" fontId="15" fillId="21" borderId="26" xfId="4" applyNumberFormat="1" applyFont="1" applyFill="1" applyBorder="1" applyAlignment="1">
      <alignment vertical="top"/>
    </xf>
    <xf numFmtId="9" fontId="16" fillId="24" borderId="0" xfId="3" applyNumberFormat="1" applyFont="1" applyFill="1" applyBorder="1" applyAlignment="1">
      <alignment vertical="top"/>
    </xf>
    <xf numFmtId="2" fontId="14" fillId="24" borderId="1" xfId="3" applyNumberFormat="1" applyFont="1" applyFill="1" applyBorder="1" applyAlignment="1">
      <alignment vertical="top"/>
    </xf>
    <xf numFmtId="0" fontId="16" fillId="23" borderId="16" xfId="3" applyFont="1" applyFill="1" applyBorder="1" applyAlignment="1">
      <alignment horizontal="center" wrapText="1"/>
    </xf>
    <xf numFmtId="166" fontId="15" fillId="23" borderId="16" xfId="4" applyNumberFormat="1" applyFont="1" applyFill="1" applyBorder="1" applyAlignment="1">
      <alignment vertical="top"/>
    </xf>
    <xf numFmtId="0" fontId="2" fillId="25" borderId="15" xfId="3" applyFont="1" applyFill="1" applyBorder="1" applyAlignment="1">
      <alignment horizontal="center" wrapText="1"/>
    </xf>
    <xf numFmtId="166" fontId="14" fillId="11" borderId="0" xfId="3" applyNumberFormat="1" applyFont="1" applyFill="1" applyBorder="1" applyAlignment="1">
      <alignment vertical="top"/>
    </xf>
    <xf numFmtId="166" fontId="14" fillId="11" borderId="0" xfId="4" applyNumberFormat="1" applyFont="1" applyFill="1" applyBorder="1" applyAlignment="1">
      <alignment vertical="top"/>
    </xf>
    <xf numFmtId="167" fontId="14" fillId="11" borderId="0" xfId="3" applyNumberFormat="1" applyFont="1" applyFill="1" applyBorder="1" applyAlignment="1">
      <alignment vertical="top"/>
    </xf>
    <xf numFmtId="166" fontId="16" fillId="11" borderId="73" xfId="4" applyNumberFormat="1" applyFont="1" applyFill="1" applyBorder="1" applyAlignment="1">
      <alignment vertical="top"/>
    </xf>
    <xf numFmtId="9" fontId="16" fillId="11" borderId="0" xfId="3" applyNumberFormat="1" applyFont="1" applyFill="1" applyBorder="1" applyAlignment="1">
      <alignment vertical="top"/>
    </xf>
    <xf numFmtId="2" fontId="14" fillId="11" borderId="1" xfId="3" applyNumberFormat="1" applyFont="1" applyFill="1" applyBorder="1" applyAlignment="1">
      <alignment vertical="top"/>
    </xf>
    <xf numFmtId="0" fontId="16" fillId="25" borderId="16" xfId="3" applyFont="1" applyFill="1" applyBorder="1" applyAlignment="1">
      <alignment horizontal="center" wrapText="1"/>
    </xf>
    <xf numFmtId="167" fontId="14" fillId="11" borderId="0" xfId="4" applyNumberFormat="1" applyFont="1" applyFill="1" applyBorder="1" applyAlignment="1">
      <alignment vertical="top"/>
    </xf>
    <xf numFmtId="166" fontId="16" fillId="11" borderId="75" xfId="4" applyNumberFormat="1" applyFont="1" applyFill="1" applyBorder="1" applyAlignment="1">
      <alignment vertical="top"/>
    </xf>
    <xf numFmtId="166" fontId="16" fillId="11" borderId="0" xfId="4" applyNumberFormat="1" applyFont="1" applyFill="1" applyBorder="1" applyAlignment="1">
      <alignment vertical="top"/>
    </xf>
    <xf numFmtId="166" fontId="15" fillId="25" borderId="16" xfId="4" applyNumberFormat="1" applyFont="1" applyFill="1" applyBorder="1" applyAlignment="1">
      <alignment vertical="top"/>
    </xf>
    <xf numFmtId="0" fontId="2" fillId="23" borderId="31" xfId="3" applyFont="1" applyFill="1" applyBorder="1" applyAlignment="1">
      <alignment horizontal="center" wrapText="1"/>
    </xf>
    <xf numFmtId="166" fontId="14" fillId="24" borderId="11" xfId="3" applyNumberFormat="1" applyFont="1" applyFill="1" applyBorder="1" applyAlignment="1">
      <alignment vertical="top"/>
    </xf>
    <xf numFmtId="166" fontId="14" fillId="24" borderId="11" xfId="4" applyNumberFormat="1" applyFont="1" applyFill="1" applyBorder="1" applyAlignment="1">
      <alignment vertical="top"/>
    </xf>
    <xf numFmtId="167" fontId="14" fillId="24" borderId="11" xfId="3" applyNumberFormat="1" applyFont="1" applyFill="1" applyBorder="1" applyAlignment="1">
      <alignment vertical="top"/>
    </xf>
    <xf numFmtId="166" fontId="16" fillId="24" borderId="74" xfId="4" applyNumberFormat="1" applyFont="1" applyFill="1" applyBorder="1" applyAlignment="1">
      <alignment vertical="top"/>
    </xf>
    <xf numFmtId="167" fontId="14" fillId="24" borderId="11" xfId="4" applyNumberFormat="1" applyFont="1" applyFill="1" applyBorder="1" applyAlignment="1">
      <alignment vertical="top"/>
    </xf>
    <xf numFmtId="166" fontId="16" fillId="24" borderId="76" xfId="4" applyNumberFormat="1" applyFont="1" applyFill="1" applyBorder="1" applyAlignment="1">
      <alignment vertical="top"/>
    </xf>
    <xf numFmtId="166" fontId="16" fillId="24" borderId="11" xfId="4" applyNumberFormat="1" applyFont="1" applyFill="1" applyBorder="1" applyAlignment="1">
      <alignment vertical="top"/>
    </xf>
    <xf numFmtId="0" fontId="3" fillId="11" borderId="0" xfId="0" applyFont="1" applyFill="1" applyAlignment="1">
      <alignment vertical="top"/>
    </xf>
    <xf numFmtId="0" fontId="3" fillId="11" borderId="11" xfId="0" applyFont="1" applyFill="1" applyBorder="1" applyAlignment="1">
      <alignment vertical="top"/>
    </xf>
    <xf numFmtId="167" fontId="3" fillId="11" borderId="11" xfId="0" applyNumberFormat="1" applyFont="1" applyFill="1" applyBorder="1" applyAlignment="1">
      <alignment vertical="top"/>
    </xf>
    <xf numFmtId="0" fontId="6" fillId="11" borderId="39" xfId="0" applyFont="1" applyFill="1" applyBorder="1" applyAlignment="1">
      <alignment vertical="top"/>
    </xf>
    <xf numFmtId="167" fontId="3" fillId="11" borderId="42" xfId="0" applyNumberFormat="1" applyFont="1" applyFill="1" applyBorder="1" applyAlignment="1">
      <alignment vertical="top"/>
    </xf>
    <xf numFmtId="167" fontId="3" fillId="11" borderId="41" xfId="0" applyNumberFormat="1" applyFont="1" applyFill="1" applyBorder="1" applyAlignment="1">
      <alignment vertical="top"/>
    </xf>
    <xf numFmtId="0" fontId="3" fillId="11" borderId="12" xfId="0" applyFont="1" applyFill="1" applyBorder="1" applyAlignment="1">
      <alignment vertical="top"/>
    </xf>
    <xf numFmtId="0" fontId="3" fillId="11" borderId="42" xfId="0" applyFont="1" applyFill="1" applyBorder="1" applyAlignment="1">
      <alignment vertical="top"/>
    </xf>
    <xf numFmtId="167" fontId="3" fillId="11" borderId="56" xfId="0" applyNumberFormat="1" applyFont="1" applyFill="1" applyBorder="1" applyAlignment="1">
      <alignment vertical="top"/>
    </xf>
    <xf numFmtId="167" fontId="3" fillId="11" borderId="12" xfId="0" applyNumberFormat="1" applyFont="1" applyFill="1" applyBorder="1" applyAlignment="1">
      <alignment vertical="top"/>
    </xf>
    <xf numFmtId="0" fontId="3" fillId="11" borderId="56" xfId="0" applyFont="1" applyFill="1" applyBorder="1" applyAlignment="1">
      <alignment vertical="top"/>
    </xf>
    <xf numFmtId="167" fontId="3" fillId="11" borderId="8" xfId="0" applyNumberFormat="1" applyFont="1" applyFill="1" applyBorder="1" applyAlignment="1">
      <alignment vertical="top"/>
    </xf>
    <xf numFmtId="0" fontId="3" fillId="11" borderId="14" xfId="0" applyFont="1" applyFill="1" applyBorder="1" applyAlignment="1">
      <alignment vertical="top"/>
    </xf>
    <xf numFmtId="0" fontId="6" fillId="25" borderId="37" xfId="0" applyFont="1" applyFill="1" applyBorder="1" applyAlignment="1">
      <alignment vertical="top"/>
    </xf>
    <xf numFmtId="7" fontId="3" fillId="11" borderId="11" xfId="0" applyNumberFormat="1" applyFont="1" applyFill="1" applyBorder="1" applyAlignment="1">
      <alignment vertical="top"/>
    </xf>
    <xf numFmtId="0" fontId="6" fillId="25" borderId="39" xfId="0" applyFont="1" applyFill="1" applyBorder="1" applyAlignment="1">
      <alignment vertical="top"/>
    </xf>
    <xf numFmtId="7" fontId="3" fillId="11" borderId="42" xfId="0" applyNumberFormat="1" applyFont="1" applyFill="1" applyBorder="1" applyAlignment="1">
      <alignment vertical="top"/>
    </xf>
    <xf numFmtId="7" fontId="3" fillId="11" borderId="56" xfId="0" applyNumberFormat="1" applyFont="1" applyFill="1" applyBorder="1" applyAlignment="1">
      <alignment vertical="top"/>
    </xf>
    <xf numFmtId="7" fontId="3" fillId="11" borderId="12" xfId="0" applyNumberFormat="1" applyFont="1" applyFill="1" applyBorder="1" applyAlignment="1">
      <alignment vertical="top"/>
    </xf>
    <xf numFmtId="5" fontId="3" fillId="11" borderId="8" xfId="0" applyNumberFormat="1" applyFont="1" applyFill="1" applyBorder="1" applyAlignment="1" applyProtection="1">
      <alignment vertical="top"/>
      <protection locked="0"/>
    </xf>
    <xf numFmtId="0" fontId="6" fillId="11" borderId="0" xfId="0" applyFont="1" applyFill="1" applyAlignment="1">
      <alignment vertical="top"/>
    </xf>
    <xf numFmtId="0" fontId="3" fillId="10" borderId="0" xfId="0" applyFont="1" applyFill="1" applyBorder="1" applyAlignment="1">
      <alignment vertical="top"/>
    </xf>
    <xf numFmtId="167" fontId="3" fillId="10" borderId="0" xfId="0" applyNumberFormat="1" applyFont="1" applyFill="1" applyBorder="1" applyAlignment="1">
      <alignment vertical="top"/>
    </xf>
    <xf numFmtId="0" fontId="6" fillId="10" borderId="38" xfId="0" applyFont="1" applyFill="1" applyBorder="1" applyAlignment="1">
      <alignment vertical="top"/>
    </xf>
    <xf numFmtId="167" fontId="3" fillId="10" borderId="40" xfId="0" applyNumberFormat="1" applyFont="1" applyFill="1" applyBorder="1" applyAlignment="1">
      <alignment vertical="top"/>
    </xf>
    <xf numFmtId="0" fontId="3" fillId="10" borderId="4" xfId="0" applyFont="1" applyFill="1" applyBorder="1" applyAlignment="1">
      <alignment vertical="top"/>
    </xf>
    <xf numFmtId="5" fontId="3" fillId="10" borderId="40" xfId="0" applyNumberFormat="1" applyFont="1" applyFill="1" applyBorder="1" applyAlignment="1">
      <alignment vertical="top"/>
    </xf>
    <xf numFmtId="167" fontId="3" fillId="10" borderId="20" xfId="0" applyNumberFormat="1" applyFont="1" applyFill="1" applyBorder="1" applyAlignment="1">
      <alignment vertical="top"/>
    </xf>
    <xf numFmtId="167" fontId="3" fillId="10" borderId="4" xfId="0" applyNumberFormat="1" applyFont="1" applyFill="1" applyBorder="1" applyAlignment="1">
      <alignment vertical="top"/>
    </xf>
    <xf numFmtId="0" fontId="3" fillId="10" borderId="20" xfId="0" applyFont="1" applyFill="1" applyBorder="1" applyAlignment="1">
      <alignment vertical="top"/>
    </xf>
    <xf numFmtId="167" fontId="3" fillId="10" borderId="7" xfId="0" applyNumberFormat="1" applyFont="1" applyFill="1" applyBorder="1" applyAlignment="1">
      <alignment vertical="top"/>
    </xf>
    <xf numFmtId="0" fontId="3" fillId="10" borderId="1" xfId="0" applyFont="1" applyFill="1" applyBorder="1" applyAlignment="1">
      <alignment vertical="top"/>
    </xf>
    <xf numFmtId="0" fontId="6" fillId="20" borderId="44" xfId="0" applyFont="1" applyFill="1" applyBorder="1" applyAlignment="1">
      <alignment vertical="top"/>
    </xf>
    <xf numFmtId="168" fontId="3" fillId="10" borderId="2" xfId="0" applyNumberFormat="1" applyFont="1" applyFill="1" applyBorder="1" applyAlignment="1">
      <alignment vertical="top"/>
    </xf>
    <xf numFmtId="0" fontId="3" fillId="10" borderId="2" xfId="0" applyFont="1" applyFill="1" applyBorder="1" applyAlignment="1">
      <alignment vertical="top"/>
    </xf>
    <xf numFmtId="168" fontId="3" fillId="10" borderId="44" xfId="0" applyNumberFormat="1" applyFont="1" applyFill="1" applyBorder="1" applyAlignment="1">
      <alignment vertical="top"/>
    </xf>
    <xf numFmtId="0" fontId="3" fillId="10" borderId="5" xfId="0" applyFont="1" applyFill="1" applyBorder="1" applyAlignment="1">
      <alignment vertical="top"/>
    </xf>
    <xf numFmtId="168" fontId="3" fillId="10" borderId="21" xfId="0" applyNumberFormat="1" applyFont="1" applyFill="1" applyBorder="1" applyAlignment="1">
      <alignment vertical="top"/>
    </xf>
    <xf numFmtId="168" fontId="3" fillId="10" borderId="5" xfId="0" applyNumberFormat="1" applyFont="1" applyFill="1" applyBorder="1" applyAlignment="1">
      <alignment vertical="top"/>
    </xf>
    <xf numFmtId="0" fontId="3" fillId="10" borderId="21" xfId="0" applyFont="1" applyFill="1" applyBorder="1" applyAlignment="1">
      <alignment vertical="top"/>
    </xf>
    <xf numFmtId="0" fontId="3" fillId="10" borderId="27" xfId="0" applyFont="1" applyFill="1" applyBorder="1" applyAlignment="1">
      <alignment vertical="top"/>
    </xf>
    <xf numFmtId="5" fontId="3" fillId="10" borderId="28" xfId="0" applyNumberFormat="1" applyFont="1" applyFill="1" applyBorder="1" applyAlignment="1" applyProtection="1">
      <alignment vertical="top"/>
      <protection locked="0"/>
    </xf>
    <xf numFmtId="5" fontId="3" fillId="19" borderId="2" xfId="0" applyNumberFormat="1" applyFont="1" applyFill="1" applyBorder="1" applyAlignment="1" applyProtection="1">
      <alignment vertical="top"/>
      <protection locked="0"/>
    </xf>
    <xf numFmtId="5" fontId="6" fillId="18" borderId="44" xfId="0" applyNumberFormat="1" applyFont="1" applyFill="1" applyBorder="1" applyAlignment="1" applyProtection="1">
      <alignment vertical="top"/>
      <protection locked="0"/>
    </xf>
    <xf numFmtId="5" fontId="3" fillId="19" borderId="44" xfId="0" applyNumberFormat="1" applyFont="1" applyFill="1" applyBorder="1" applyAlignment="1" applyProtection="1">
      <alignment vertical="top"/>
      <protection locked="0"/>
    </xf>
    <xf numFmtId="5" fontId="3" fillId="19" borderId="5" xfId="0" applyNumberFormat="1" applyFont="1" applyFill="1" applyBorder="1" applyAlignment="1" applyProtection="1">
      <alignment vertical="top"/>
      <protection locked="0"/>
    </xf>
    <xf numFmtId="5" fontId="3" fillId="19" borderId="21" xfId="0" applyNumberFormat="1" applyFont="1" applyFill="1" applyBorder="1" applyAlignment="1" applyProtection="1">
      <alignment vertical="top"/>
      <protection locked="0"/>
    </xf>
    <xf numFmtId="5" fontId="3" fillId="19" borderId="28" xfId="0" applyNumberFormat="1" applyFont="1" applyFill="1" applyBorder="1" applyAlignment="1" applyProtection="1">
      <alignment vertical="top"/>
      <protection locked="0"/>
    </xf>
    <xf numFmtId="0" fontId="3" fillId="19" borderId="27" xfId="0" applyFont="1" applyFill="1" applyBorder="1" applyAlignment="1">
      <alignment vertical="top" wrapText="1"/>
    </xf>
    <xf numFmtId="0" fontId="6" fillId="18" borderId="2" xfId="0" applyFont="1" applyFill="1" applyBorder="1" applyAlignment="1">
      <alignment vertical="top"/>
    </xf>
    <xf numFmtId="0" fontId="6" fillId="18" borderId="44" xfId="0" applyFont="1" applyFill="1" applyBorder="1" applyAlignment="1">
      <alignment vertical="top"/>
    </xf>
    <xf numFmtId="5" fontId="3" fillId="19" borderId="27" xfId="0" applyNumberFormat="1" applyFont="1" applyFill="1" applyBorder="1" applyAlignment="1" applyProtection="1">
      <alignment vertical="top"/>
      <protection locked="0"/>
    </xf>
    <xf numFmtId="167" fontId="3" fillId="19" borderId="2" xfId="0" applyNumberFormat="1" applyFont="1" applyFill="1" applyBorder="1" applyAlignment="1" applyProtection="1">
      <alignment vertical="top"/>
      <protection locked="0"/>
    </xf>
    <xf numFmtId="167" fontId="3" fillId="19" borderId="44" xfId="0" applyNumberFormat="1" applyFont="1" applyFill="1" applyBorder="1" applyAlignment="1" applyProtection="1">
      <alignment vertical="top"/>
      <protection locked="0"/>
    </xf>
    <xf numFmtId="167" fontId="3" fillId="19" borderId="5" xfId="0" applyNumberFormat="1" applyFont="1" applyFill="1" applyBorder="1" applyAlignment="1" applyProtection="1">
      <alignment vertical="top"/>
      <protection locked="0"/>
    </xf>
    <xf numFmtId="167" fontId="6" fillId="18" borderId="2" xfId="0" applyNumberFormat="1" applyFont="1" applyFill="1" applyBorder="1" applyAlignment="1" applyProtection="1">
      <alignment vertical="top"/>
      <protection locked="0"/>
    </xf>
    <xf numFmtId="167" fontId="3" fillId="19" borderId="28" xfId="0" applyNumberFormat="1" applyFont="1" applyFill="1" applyBorder="1" applyAlignment="1" applyProtection="1">
      <alignment vertical="top"/>
      <protection locked="0"/>
    </xf>
    <xf numFmtId="167" fontId="3" fillId="19" borderId="21" xfId="0" applyNumberFormat="1" applyFont="1" applyFill="1" applyBorder="1" applyAlignment="1" applyProtection="1">
      <alignment vertical="top"/>
      <protection locked="0"/>
    </xf>
    <xf numFmtId="167" fontId="3" fillId="18" borderId="2" xfId="0" applyNumberFormat="1" applyFont="1" applyFill="1" applyBorder="1" applyAlignment="1" applyProtection="1">
      <alignment vertical="top"/>
      <protection locked="0"/>
    </xf>
    <xf numFmtId="167" fontId="6" fillId="18" borderId="2" xfId="0" applyNumberFormat="1" applyFont="1" applyFill="1" applyBorder="1" applyAlignment="1">
      <alignment vertical="top"/>
    </xf>
    <xf numFmtId="167" fontId="3" fillId="19" borderId="2" xfId="0" applyNumberFormat="1" applyFont="1" applyFill="1" applyBorder="1" applyAlignment="1" applyProtection="1">
      <alignment vertical="top" wrapText="1"/>
      <protection locked="0"/>
    </xf>
    <xf numFmtId="0" fontId="3" fillId="19" borderId="27" xfId="0" applyFont="1" applyFill="1" applyBorder="1" applyAlignment="1">
      <alignment vertical="top"/>
    </xf>
    <xf numFmtId="5" fontId="3" fillId="19" borderId="0" xfId="0" applyNumberFormat="1" applyFont="1" applyFill="1" applyBorder="1" applyAlignment="1" applyProtection="1">
      <alignment vertical="top"/>
      <protection locked="0"/>
    </xf>
    <xf numFmtId="0" fontId="2" fillId="0" borderId="10" xfId="0" applyFont="1" applyBorder="1" applyAlignment="1">
      <alignment horizontal="center" wrapText="1"/>
    </xf>
    <xf numFmtId="0" fontId="2" fillId="0" borderId="0" xfId="0" applyFont="1" applyBorder="1" applyAlignment="1">
      <alignment horizontal="left" wrapText="1"/>
    </xf>
    <xf numFmtId="0" fontId="2" fillId="0" borderId="0" xfId="0" applyFont="1" applyBorder="1" applyAlignment="1">
      <alignment horizontal="center" wrapText="1"/>
    </xf>
    <xf numFmtId="0" fontId="2" fillId="0" borderId="0" xfId="0" applyFont="1" applyBorder="1" applyAlignment="1" applyProtection="1">
      <alignment horizontal="center" wrapText="1"/>
      <protection locked="0"/>
    </xf>
    <xf numFmtId="168" fontId="2" fillId="0" borderId="0" xfId="0" applyNumberFormat="1" applyFont="1" applyBorder="1" applyAlignment="1" applyProtection="1">
      <alignment horizontal="center" wrapText="1"/>
      <protection locked="0"/>
    </xf>
    <xf numFmtId="0" fontId="2" fillId="0" borderId="2" xfId="0" applyFont="1" applyBorder="1" applyAlignment="1">
      <alignment horizontal="center" wrapText="1"/>
    </xf>
    <xf numFmtId="0" fontId="2" fillId="16" borderId="0" xfId="0" applyFont="1" applyFill="1" applyBorder="1" applyAlignment="1">
      <alignment horizontal="center" wrapText="1"/>
    </xf>
    <xf numFmtId="0" fontId="9" fillId="16" borderId="0" xfId="0" applyFont="1" applyFill="1" applyBorder="1" applyAlignment="1">
      <alignment horizontal="center"/>
    </xf>
    <xf numFmtId="3" fontId="2" fillId="16" borderId="0" xfId="0" applyNumberFormat="1" applyFont="1" applyFill="1" applyBorder="1" applyAlignment="1" applyProtection="1">
      <alignment horizontal="center" wrapText="1"/>
      <protection locked="0"/>
    </xf>
    <xf numFmtId="3" fontId="2" fillId="0" borderId="0" xfId="0" applyNumberFormat="1" applyFont="1" applyBorder="1" applyAlignment="1" applyProtection="1">
      <alignment horizontal="center" wrapText="1"/>
      <protection locked="0"/>
    </xf>
    <xf numFmtId="167" fontId="2" fillId="0" borderId="0" xfId="0" applyNumberFormat="1" applyFont="1" applyBorder="1" applyAlignment="1">
      <alignment horizontal="center" wrapText="1"/>
    </xf>
    <xf numFmtId="168" fontId="2" fillId="0" borderId="24" xfId="0" applyNumberFormat="1" applyFont="1" applyBorder="1" applyAlignment="1" applyProtection="1">
      <alignment horizontal="center" wrapText="1"/>
      <protection locked="0"/>
    </xf>
    <xf numFmtId="168" fontId="2" fillId="0" borderId="11" xfId="0" applyNumberFormat="1" applyFont="1" applyBorder="1" applyAlignment="1" applyProtection="1">
      <alignment horizontal="center" wrapText="1"/>
      <protection locked="0"/>
    </xf>
    <xf numFmtId="0" fontId="26" fillId="0" borderId="1" xfId="0" applyFont="1" applyBorder="1" applyAlignment="1" applyProtection="1">
      <alignment horizontal="left" vertical="top" wrapText="1"/>
    </xf>
    <xf numFmtId="0" fontId="25" fillId="16" borderId="1" xfId="0" applyFont="1" applyFill="1" applyBorder="1" applyAlignment="1">
      <alignment vertical="top"/>
    </xf>
    <xf numFmtId="0" fontId="25" fillId="7" borderId="1" xfId="0" applyFont="1" applyFill="1" applyBorder="1" applyAlignment="1">
      <alignment vertical="top"/>
    </xf>
    <xf numFmtId="0" fontId="25" fillId="0" borderId="1" xfId="0" applyFont="1" applyBorder="1" applyAlignment="1">
      <alignment vertical="top"/>
    </xf>
    <xf numFmtId="0" fontId="26" fillId="0" borderId="1" xfId="0" applyFont="1" applyBorder="1" applyAlignment="1">
      <alignment vertical="top"/>
    </xf>
    <xf numFmtId="168" fontId="25" fillId="0" borderId="1" xfId="0" applyNumberFormat="1" applyFont="1" applyBorder="1" applyAlignment="1">
      <alignment vertical="top"/>
    </xf>
    <xf numFmtId="0" fontId="2" fillId="0" borderId="17" xfId="0" applyFont="1" applyBorder="1" applyAlignment="1">
      <alignment horizontal="center" wrapText="1"/>
    </xf>
    <xf numFmtId="0" fontId="2" fillId="0" borderId="4" xfId="0" applyFont="1" applyBorder="1" applyAlignment="1">
      <alignment horizontal="center" wrapText="1"/>
    </xf>
    <xf numFmtId="0" fontId="2" fillId="0" borderId="4" xfId="0" applyFont="1" applyBorder="1" applyAlignment="1" applyProtection="1">
      <alignment horizontal="center" wrapText="1"/>
      <protection locked="0"/>
    </xf>
    <xf numFmtId="168" fontId="2" fillId="0" borderId="4" xfId="0" applyNumberFormat="1" applyFont="1" applyBorder="1" applyAlignment="1" applyProtection="1">
      <alignment horizontal="center" wrapText="1"/>
      <protection locked="0"/>
    </xf>
    <xf numFmtId="0" fontId="2" fillId="0" borderId="5" xfId="0" applyFont="1" applyBorder="1" applyAlignment="1">
      <alignment horizontal="center" wrapText="1"/>
    </xf>
    <xf numFmtId="0" fontId="2" fillId="16" borderId="4" xfId="0" applyFont="1" applyFill="1" applyBorder="1" applyAlignment="1">
      <alignment horizontal="center" wrapText="1"/>
    </xf>
    <xf numFmtId="0" fontId="9" fillId="7" borderId="4" xfId="0" applyFont="1" applyFill="1" applyBorder="1" applyAlignment="1">
      <alignment horizontal="center"/>
    </xf>
    <xf numFmtId="3" fontId="2" fillId="7" borderId="4" xfId="0" applyNumberFormat="1" applyFont="1" applyFill="1" applyBorder="1" applyAlignment="1" applyProtection="1">
      <alignment horizontal="center" wrapText="1"/>
      <protection locked="0"/>
    </xf>
    <xf numFmtId="3" fontId="2" fillId="0" borderId="4" xfId="0" applyNumberFormat="1" applyFont="1" applyBorder="1" applyAlignment="1" applyProtection="1">
      <alignment horizontal="center" wrapText="1"/>
      <protection locked="0"/>
    </xf>
    <xf numFmtId="168" fontId="2" fillId="0" borderId="5" xfId="0" applyNumberFormat="1" applyFont="1" applyBorder="1" applyAlignment="1">
      <alignment horizontal="center" wrapText="1"/>
    </xf>
    <xf numFmtId="168" fontId="2" fillId="0" borderId="23" xfId="0" applyNumberFormat="1" applyFont="1" applyBorder="1" applyAlignment="1" applyProtection="1">
      <alignment horizontal="center" wrapText="1"/>
      <protection locked="0"/>
    </xf>
    <xf numFmtId="168" fontId="2" fillId="0" borderId="12" xfId="0" applyNumberFormat="1" applyFont="1" applyBorder="1" applyAlignment="1" applyProtection="1">
      <alignment horizontal="center" wrapText="1"/>
      <protection locked="0"/>
    </xf>
    <xf numFmtId="0" fontId="2" fillId="16" borderId="5" xfId="0" applyFont="1" applyFill="1" applyBorder="1" applyAlignment="1">
      <alignment horizontal="center" wrapText="1"/>
    </xf>
    <xf numFmtId="167" fontId="2" fillId="0" borderId="5" xfId="0" applyNumberFormat="1" applyFont="1" applyBorder="1" applyAlignment="1">
      <alignment horizontal="center" wrapText="1"/>
    </xf>
    <xf numFmtId="168" fontId="2" fillId="0" borderId="5" xfId="0" applyNumberFormat="1" applyFont="1" applyBorder="1" applyAlignment="1" applyProtection="1">
      <alignment horizontal="center" wrapText="1"/>
      <protection locked="0"/>
    </xf>
    <xf numFmtId="0" fontId="6" fillId="19" borderId="25" xfId="0" applyFont="1" applyFill="1" applyBorder="1" applyAlignment="1">
      <alignment horizontal="center" vertical="center" wrapText="1"/>
    </xf>
    <xf numFmtId="0" fontId="6" fillId="19" borderId="16" xfId="0" applyFont="1" applyFill="1" applyBorder="1" applyAlignment="1">
      <alignment horizontal="center" vertical="center" wrapText="1"/>
    </xf>
    <xf numFmtId="0" fontId="6" fillId="19" borderId="26" xfId="0" applyFont="1" applyFill="1" applyBorder="1" applyAlignment="1">
      <alignment horizontal="center" vertical="center" wrapText="1"/>
    </xf>
    <xf numFmtId="0" fontId="6" fillId="10" borderId="25" xfId="0" applyFont="1" applyFill="1" applyBorder="1" applyAlignment="1">
      <alignment horizontal="center" vertical="center"/>
    </xf>
    <xf numFmtId="0" fontId="6" fillId="10" borderId="16" xfId="0" applyFont="1" applyFill="1" applyBorder="1" applyAlignment="1">
      <alignment horizontal="center" vertical="center"/>
    </xf>
    <xf numFmtId="0" fontId="6" fillId="10" borderId="26" xfId="0" applyFont="1" applyFill="1" applyBorder="1" applyAlignment="1">
      <alignment horizontal="center" vertical="center"/>
    </xf>
    <xf numFmtId="0" fontId="2" fillId="22" borderId="25" xfId="0" applyFont="1" applyFill="1" applyBorder="1" applyAlignment="1">
      <alignment horizontal="center" vertical="center"/>
    </xf>
    <xf numFmtId="0" fontId="2" fillId="22" borderId="26" xfId="0" applyFont="1" applyFill="1" applyBorder="1" applyAlignment="1">
      <alignment horizontal="center" vertical="center"/>
    </xf>
    <xf numFmtId="0" fontId="2" fillId="25" borderId="15" xfId="3" applyFont="1" applyFill="1" applyBorder="1" applyAlignment="1">
      <alignment horizontal="center" vertical="center" wrapText="1"/>
    </xf>
    <xf numFmtId="0" fontId="6" fillId="19" borderId="25" xfId="0" applyFont="1" applyFill="1" applyBorder="1" applyAlignment="1">
      <alignment horizontal="center" vertical="center"/>
    </xf>
    <xf numFmtId="0" fontId="6" fillId="19" borderId="16" xfId="0" applyFont="1" applyFill="1" applyBorder="1" applyAlignment="1">
      <alignment horizontal="center" vertical="center"/>
    </xf>
    <xf numFmtId="0" fontId="6" fillId="19" borderId="26" xfId="0" applyFont="1" applyFill="1" applyBorder="1" applyAlignment="1">
      <alignment horizontal="center" vertical="center"/>
    </xf>
    <xf numFmtId="0" fontId="6" fillId="10" borderId="25" xfId="0" applyFont="1" applyFill="1" applyBorder="1" applyAlignment="1">
      <alignment horizontal="center" vertical="center" wrapText="1"/>
    </xf>
    <xf numFmtId="0" fontId="6" fillId="10" borderId="16" xfId="0" applyFont="1" applyFill="1" applyBorder="1" applyAlignment="1">
      <alignment horizontal="center" vertical="center" wrapText="1"/>
    </xf>
    <xf numFmtId="0" fontId="6" fillId="10" borderId="26" xfId="0" applyFont="1" applyFill="1" applyBorder="1" applyAlignment="1">
      <alignment horizontal="center" vertical="center" wrapText="1"/>
    </xf>
    <xf numFmtId="0" fontId="6" fillId="22" borderId="25" xfId="0" applyFont="1" applyFill="1" applyBorder="1" applyAlignment="1">
      <alignment horizontal="center" vertical="center"/>
    </xf>
    <xf numFmtId="0" fontId="6" fillId="22" borderId="26" xfId="0" applyFont="1" applyFill="1" applyBorder="1" applyAlignment="1">
      <alignment horizontal="center" vertical="center"/>
    </xf>
    <xf numFmtId="0" fontId="3" fillId="0" borderId="0" xfId="0" applyFont="1" applyAlignment="1">
      <alignment horizontal="center" vertical="center"/>
    </xf>
    <xf numFmtId="0" fontId="2" fillId="25" borderId="77" xfId="3" applyFont="1" applyFill="1" applyBorder="1" applyAlignment="1">
      <alignment horizontal="center" vertical="center" wrapText="1"/>
    </xf>
    <xf numFmtId="167" fontId="3" fillId="11" borderId="0" xfId="0" applyNumberFormat="1" applyFont="1" applyFill="1" applyAlignment="1">
      <alignment vertical="top"/>
    </xf>
    <xf numFmtId="168" fontId="6" fillId="10" borderId="2" xfId="0" applyNumberFormat="1" applyFont="1" applyFill="1" applyBorder="1" applyAlignment="1">
      <alignment vertical="top"/>
    </xf>
    <xf numFmtId="167" fontId="3" fillId="10" borderId="28" xfId="0" applyNumberFormat="1" applyFont="1" applyFill="1" applyBorder="1" applyAlignment="1">
      <alignment vertical="top"/>
    </xf>
    <xf numFmtId="9" fontId="3" fillId="0" borderId="0" xfId="0" applyNumberFormat="1" applyFont="1" applyFill="1" applyAlignment="1">
      <alignment vertical="top"/>
    </xf>
    <xf numFmtId="167" fontId="3" fillId="0" borderId="0" xfId="1" applyNumberFormat="1" applyFont="1" applyFill="1" applyAlignment="1">
      <alignment vertical="top"/>
    </xf>
    <xf numFmtId="168" fontId="3" fillId="0" borderId="0" xfId="0" applyNumberFormat="1" applyFont="1" applyFill="1" applyAlignment="1">
      <alignment vertical="top"/>
    </xf>
    <xf numFmtId="0" fontId="3" fillId="0" borderId="0" xfId="0" applyFont="1" applyFill="1" applyAlignment="1">
      <alignment vertical="top" wrapText="1"/>
    </xf>
    <xf numFmtId="9" fontId="3" fillId="0" borderId="0" xfId="0" applyNumberFormat="1" applyFont="1" applyFill="1" applyBorder="1" applyAlignment="1">
      <alignment vertical="top"/>
    </xf>
    <xf numFmtId="167" fontId="3" fillId="0" borderId="0" xfId="1" applyNumberFormat="1" applyFont="1" applyFill="1" applyBorder="1" applyAlignment="1">
      <alignment vertical="top"/>
    </xf>
    <xf numFmtId="168" fontId="3" fillId="11" borderId="0" xfId="0" applyNumberFormat="1" applyFont="1" applyFill="1" applyAlignment="1">
      <alignment vertical="top"/>
    </xf>
    <xf numFmtId="0" fontId="6" fillId="10" borderId="25" xfId="0" applyFont="1" applyFill="1" applyBorder="1" applyAlignment="1">
      <alignment vertical="center"/>
    </xf>
    <xf numFmtId="0" fontId="6" fillId="10" borderId="16" xfId="0" applyFont="1" applyFill="1" applyBorder="1" applyAlignment="1">
      <alignment vertical="center"/>
    </xf>
    <xf numFmtId="0" fontId="6" fillId="22" borderId="16" xfId="0" applyFont="1" applyFill="1" applyBorder="1" applyAlignment="1">
      <alignment horizontal="center" vertical="center"/>
    </xf>
    <xf numFmtId="0" fontId="3" fillId="0" borderId="0" xfId="0" applyFont="1" applyFill="1" applyAlignment="1"/>
    <xf numFmtId="0" fontId="9" fillId="0" borderId="4" xfId="0" applyFont="1" applyFill="1" applyBorder="1" applyAlignment="1">
      <alignment horizontal="center"/>
    </xf>
    <xf numFmtId="0" fontId="3" fillId="0" borderId="1" xfId="0" applyFont="1" applyFill="1" applyBorder="1" applyAlignment="1">
      <alignment vertical="top"/>
    </xf>
    <xf numFmtId="167" fontId="6" fillId="0" borderId="28" xfId="0" applyNumberFormat="1" applyFont="1" applyBorder="1" applyAlignment="1" applyProtection="1">
      <alignment vertical="top"/>
      <protection locked="0"/>
    </xf>
    <xf numFmtId="167" fontId="3" fillId="10" borderId="2" xfId="0" applyNumberFormat="1" applyFont="1" applyFill="1" applyBorder="1" applyAlignment="1">
      <alignment vertical="top"/>
    </xf>
    <xf numFmtId="167" fontId="3" fillId="10" borderId="5" xfId="0" applyNumberFormat="1" applyFont="1" applyFill="1" applyBorder="1" applyAlignment="1">
      <alignment vertical="top"/>
    </xf>
    <xf numFmtId="167" fontId="6" fillId="10" borderId="2" xfId="0" applyNumberFormat="1" applyFont="1" applyFill="1" applyBorder="1" applyAlignment="1">
      <alignment vertical="top"/>
    </xf>
    <xf numFmtId="167" fontId="3" fillId="10" borderId="44" xfId="0" applyNumberFormat="1" applyFont="1" applyFill="1" applyBorder="1" applyAlignment="1">
      <alignment vertical="top"/>
    </xf>
    <xf numFmtId="167" fontId="3" fillId="10" borderId="21" xfId="0" applyNumberFormat="1" applyFont="1" applyFill="1" applyBorder="1" applyAlignment="1">
      <alignment vertical="top"/>
    </xf>
    <xf numFmtId="167" fontId="3" fillId="10" borderId="28" xfId="0" applyNumberFormat="1" applyFont="1" applyFill="1" applyBorder="1" applyAlignment="1" applyProtection="1">
      <alignment vertical="top"/>
      <protection locked="0"/>
    </xf>
    <xf numFmtId="167" fontId="3" fillId="10" borderId="27" xfId="0" applyNumberFormat="1" applyFont="1" applyFill="1" applyBorder="1" applyAlignment="1">
      <alignment vertical="top"/>
    </xf>
    <xf numFmtId="167" fontId="3" fillId="0" borderId="0" xfId="0" applyNumberFormat="1" applyFont="1" applyFill="1" applyAlignment="1">
      <alignment vertical="top"/>
    </xf>
    <xf numFmtId="0" fontId="3" fillId="0" borderId="0" xfId="0" applyFont="1" applyFill="1" applyAlignment="1">
      <alignment horizontal="right" vertical="top" wrapText="1"/>
    </xf>
    <xf numFmtId="0" fontId="3" fillId="0" borderId="0" xfId="0" applyFont="1" applyFill="1" applyAlignment="1" applyProtection="1">
      <alignment horizontal="right" vertical="top" wrapText="1"/>
      <protection locked="0"/>
    </xf>
    <xf numFmtId="0" fontId="3" fillId="0" borderId="0" xfId="0" applyFont="1" applyFill="1" applyAlignment="1">
      <alignment horizontal="right" vertical="top"/>
    </xf>
    <xf numFmtId="5" fontId="3" fillId="0" borderId="0" xfId="0" applyNumberFormat="1" applyFont="1" applyFill="1" applyAlignment="1">
      <alignment vertical="top"/>
    </xf>
    <xf numFmtId="168" fontId="3" fillId="0" borderId="7" xfId="0" applyNumberFormat="1" applyFont="1" applyFill="1" applyBorder="1" applyAlignment="1" applyProtection="1">
      <alignment vertical="top"/>
      <protection locked="0"/>
    </xf>
    <xf numFmtId="5" fontId="3" fillId="0" borderId="23" xfId="0" applyNumberFormat="1" applyFont="1" applyFill="1" applyBorder="1" applyAlignment="1">
      <alignment vertical="top"/>
    </xf>
    <xf numFmtId="0" fontId="3" fillId="0" borderId="23" xfId="0" applyFont="1" applyFill="1" applyBorder="1" applyAlignment="1">
      <alignment vertical="top"/>
    </xf>
    <xf numFmtId="0" fontId="3" fillId="0" borderId="22" xfId="0" applyFont="1" applyFill="1" applyBorder="1" applyAlignment="1">
      <alignment vertical="top"/>
    </xf>
    <xf numFmtId="0" fontId="0" fillId="0" borderId="0" xfId="0" applyFill="1" applyAlignment="1">
      <alignment vertical="top"/>
    </xf>
    <xf numFmtId="167" fontId="6" fillId="10" borderId="40" xfId="0" applyNumberFormat="1" applyFont="1" applyFill="1" applyBorder="1" applyAlignment="1">
      <alignment vertical="top"/>
    </xf>
    <xf numFmtId="6" fontId="3" fillId="10" borderId="1" xfId="0" applyNumberFormat="1" applyFont="1" applyFill="1" applyBorder="1" applyAlignment="1" applyProtection="1">
      <alignment horizontal="right" vertical="top"/>
      <protection locked="0"/>
    </xf>
    <xf numFmtId="5" fontId="3" fillId="19" borderId="40" xfId="0" applyNumberFormat="1" applyFont="1" applyFill="1" applyBorder="1" applyAlignment="1" applyProtection="1">
      <alignment vertical="top"/>
      <protection locked="0"/>
    </xf>
    <xf numFmtId="5" fontId="6" fillId="18" borderId="40" xfId="0" applyNumberFormat="1" applyFont="1" applyFill="1" applyBorder="1" applyAlignment="1" applyProtection="1">
      <alignment vertical="top"/>
      <protection locked="0"/>
    </xf>
    <xf numFmtId="5" fontId="3" fillId="19" borderId="0" xfId="0" applyNumberFormat="1" applyFont="1" applyFill="1" applyBorder="1" applyAlignment="1">
      <alignment vertical="top"/>
    </xf>
    <xf numFmtId="6" fontId="3" fillId="19" borderId="1" xfId="0" applyNumberFormat="1" applyFont="1" applyFill="1" applyBorder="1" applyAlignment="1" applyProtection="1">
      <alignment horizontal="right" vertical="top"/>
      <protection locked="0"/>
    </xf>
    <xf numFmtId="5" fontId="3" fillId="19" borderId="50" xfId="0" applyNumberFormat="1" applyFont="1" applyFill="1" applyBorder="1" applyAlignment="1" applyProtection="1">
      <alignment vertical="top"/>
      <protection locked="0"/>
    </xf>
    <xf numFmtId="167" fontId="3" fillId="10" borderId="11" xfId="0" applyNumberFormat="1" applyFont="1" applyFill="1" applyBorder="1" applyAlignment="1">
      <alignment vertical="top"/>
    </xf>
    <xf numFmtId="5" fontId="3" fillId="10" borderId="51" xfId="0" applyNumberFormat="1" applyFont="1" applyFill="1" applyBorder="1" applyAlignment="1" applyProtection="1">
      <alignment vertical="top"/>
      <protection locked="0"/>
    </xf>
    <xf numFmtId="0" fontId="3" fillId="11" borderId="68" xfId="0" applyFont="1" applyFill="1" applyBorder="1" applyAlignment="1">
      <alignment vertical="top"/>
    </xf>
    <xf numFmtId="167" fontId="3" fillId="11" borderId="68" xfId="0" applyNumberFormat="1" applyFont="1" applyFill="1" applyBorder="1" applyAlignment="1">
      <alignment vertical="top"/>
    </xf>
    <xf numFmtId="5" fontId="3" fillId="11" borderId="68" xfId="0" applyNumberFormat="1" applyFont="1" applyFill="1" applyBorder="1" applyAlignment="1">
      <alignment vertical="top"/>
    </xf>
    <xf numFmtId="167" fontId="3" fillId="11" borderId="70" xfId="0" applyNumberFormat="1" applyFont="1" applyFill="1" applyBorder="1" applyAlignment="1">
      <alignment vertical="top"/>
    </xf>
    <xf numFmtId="0" fontId="6" fillId="11" borderId="42" xfId="0" applyFont="1" applyFill="1" applyBorder="1" applyAlignment="1">
      <alignment vertical="top"/>
    </xf>
    <xf numFmtId="5" fontId="3" fillId="11" borderId="11" xfId="0" applyNumberFormat="1" applyFont="1" applyFill="1" applyBorder="1" applyAlignment="1">
      <alignment vertical="top"/>
    </xf>
    <xf numFmtId="5" fontId="6" fillId="11" borderId="26" xfId="0" applyNumberFormat="1" applyFont="1" applyFill="1" applyBorder="1" applyAlignment="1" applyProtection="1">
      <alignment vertical="top"/>
      <protection locked="0"/>
    </xf>
    <xf numFmtId="5" fontId="3" fillId="10" borderId="0" xfId="0" applyNumberFormat="1" applyFont="1" applyFill="1" applyBorder="1" applyAlignment="1" applyProtection="1">
      <alignment vertical="top"/>
      <protection locked="0"/>
    </xf>
    <xf numFmtId="5" fontId="6" fillId="10" borderId="40" xfId="0" applyNumberFormat="1" applyFont="1" applyFill="1" applyBorder="1" applyAlignment="1" applyProtection="1">
      <alignment vertical="top"/>
      <protection locked="0"/>
    </xf>
    <xf numFmtId="5" fontId="6" fillId="10" borderId="16" xfId="0" applyNumberFormat="1" applyFont="1" applyFill="1" applyBorder="1" applyAlignment="1" applyProtection="1">
      <alignment vertical="top"/>
      <protection locked="0"/>
    </xf>
    <xf numFmtId="0" fontId="3" fillId="19" borderId="2" xfId="0" applyFont="1" applyFill="1" applyBorder="1" applyAlignment="1">
      <alignment vertical="top"/>
    </xf>
    <xf numFmtId="5" fontId="6" fillId="19" borderId="43" xfId="0" applyNumberFormat="1" applyFont="1" applyFill="1" applyBorder="1" applyAlignment="1" applyProtection="1">
      <alignment vertical="top"/>
      <protection locked="0"/>
    </xf>
    <xf numFmtId="0" fontId="6" fillId="0" borderId="0" xfId="0" applyFont="1" applyAlignment="1">
      <alignment vertical="center"/>
    </xf>
    <xf numFmtId="0" fontId="6" fillId="25" borderId="77" xfId="3" applyFont="1" applyFill="1" applyBorder="1" applyAlignment="1">
      <alignment horizontal="center" vertical="center" wrapText="1"/>
    </xf>
    <xf numFmtId="0" fontId="2" fillId="0" borderId="0" xfId="0" applyFont="1" applyAlignment="1">
      <alignment vertical="center"/>
    </xf>
    <xf numFmtId="0" fontId="6" fillId="0" borderId="0" xfId="0" applyFont="1" applyAlignment="1">
      <alignment horizontal="center" vertical="center"/>
    </xf>
    <xf numFmtId="9" fontId="3" fillId="18" borderId="44" xfId="0" applyNumberFormat="1" applyFont="1" applyFill="1" applyBorder="1" applyAlignment="1">
      <alignment vertical="top"/>
    </xf>
    <xf numFmtId="0" fontId="3" fillId="10" borderId="44" xfId="0" applyFont="1" applyFill="1" applyBorder="1" applyAlignment="1">
      <alignment vertical="top"/>
    </xf>
    <xf numFmtId="0" fontId="6" fillId="10" borderId="13" xfId="0" applyFont="1" applyFill="1" applyBorder="1" applyAlignment="1">
      <alignment horizontal="center" vertical="center"/>
    </xf>
    <xf numFmtId="0" fontId="6" fillId="10" borderId="1" xfId="0" applyFont="1" applyFill="1" applyBorder="1" applyAlignment="1">
      <alignment horizontal="center" vertical="center"/>
    </xf>
    <xf numFmtId="0" fontId="6" fillId="10" borderId="14" xfId="0" applyFont="1" applyFill="1" applyBorder="1" applyAlignment="1">
      <alignment horizontal="center" vertical="center"/>
    </xf>
    <xf numFmtId="0" fontId="6" fillId="22" borderId="13" xfId="0" applyFont="1" applyFill="1" applyBorder="1" applyAlignment="1">
      <alignment horizontal="center" vertical="center"/>
    </xf>
    <xf numFmtId="0" fontId="6" fillId="22" borderId="1" xfId="0" applyFont="1" applyFill="1" applyBorder="1" applyAlignment="1">
      <alignment horizontal="center" vertical="center"/>
    </xf>
    <xf numFmtId="167" fontId="3" fillId="11" borderId="11" xfId="0" applyNumberFormat="1" applyFont="1" applyFill="1" applyBorder="1" applyAlignment="1">
      <alignment vertical="top" wrapText="1"/>
    </xf>
    <xf numFmtId="167" fontId="3" fillId="11" borderId="42" xfId="0" applyNumberFormat="1" applyFont="1" applyFill="1" applyBorder="1" applyAlignment="1">
      <alignment vertical="top" wrapText="1"/>
    </xf>
    <xf numFmtId="167" fontId="3" fillId="11" borderId="12" xfId="0" applyNumberFormat="1" applyFont="1" applyFill="1" applyBorder="1" applyAlignment="1">
      <alignment vertical="top" wrapText="1"/>
    </xf>
    <xf numFmtId="167" fontId="3" fillId="11" borderId="56" xfId="0" applyNumberFormat="1" applyFont="1" applyFill="1" applyBorder="1" applyAlignment="1">
      <alignment vertical="top" wrapText="1"/>
    </xf>
    <xf numFmtId="167" fontId="3" fillId="11" borderId="8" xfId="0" applyNumberFormat="1" applyFont="1" applyFill="1" applyBorder="1" applyAlignment="1">
      <alignment vertical="top" wrapText="1"/>
    </xf>
    <xf numFmtId="0" fontId="3" fillId="11" borderId="14" xfId="0" applyFont="1" applyFill="1" applyBorder="1" applyAlignment="1">
      <alignment vertical="top" wrapText="1"/>
    </xf>
    <xf numFmtId="0" fontId="3" fillId="0" borderId="0" xfId="0" applyFont="1" applyFill="1" applyAlignment="1">
      <alignment wrapText="1"/>
    </xf>
    <xf numFmtId="0" fontId="2" fillId="0" borderId="7" xfId="0" applyFont="1" applyFill="1" applyBorder="1" applyAlignment="1">
      <alignment horizontal="center" wrapText="1"/>
    </xf>
    <xf numFmtId="0" fontId="6" fillId="0" borderId="40" xfId="0" applyFont="1" applyFill="1" applyBorder="1" applyAlignment="1">
      <alignment vertical="top"/>
    </xf>
  </cellXfs>
  <cellStyles count="6">
    <cellStyle name="Currency" xfId="1" builtinId="4"/>
    <cellStyle name="Currency 2" xfId="4"/>
    <cellStyle name="Hyperlink" xfId="5" builtinId="8"/>
    <cellStyle name="Normal" xfId="0" builtinId="0"/>
    <cellStyle name="Normal 2" xfId="3"/>
    <cellStyle name="TitleBox" xfId="2"/>
  </cellStyles>
  <dxfs count="5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border>
        <top/>
        <vertical/>
        <horizontal/>
      </border>
    </dxf>
    <dxf>
      <border>
        <top/>
        <vertical/>
        <horizontal/>
      </border>
    </dxf>
    <dxf>
      <border>
        <top/>
        <vertical/>
        <horizontal/>
      </border>
    </dxf>
    <dxf>
      <border>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ill>
        <patternFill>
          <bgColor theme="9" tint="0.59996337778862885"/>
        </patternFill>
      </fill>
      <border>
        <top style="thin">
          <color auto="1"/>
        </top>
        <bottom style="thin">
          <color auto="1"/>
        </bottom>
      </border>
    </dxf>
    <dxf>
      <border>
        <top style="thin">
          <color auto="1"/>
        </top>
        <vertical/>
        <horizontal/>
      </border>
    </dxf>
    <dxf>
      <border>
        <top style="thin">
          <color auto="1"/>
        </top>
        <vertical/>
        <horizontal/>
      </border>
    </dxf>
    <dxf>
      <fill>
        <patternFill>
          <bgColor theme="9" tint="0.59996337778862885"/>
        </patternFill>
      </fill>
      <border>
        <top style="thin">
          <color auto="1"/>
        </top>
        <bottom style="thin">
          <color auto="1"/>
        </bottom>
      </border>
    </dxf>
    <dxf>
      <border>
        <top style="thin">
          <color auto="1"/>
        </top>
        <vertical/>
        <horizontal/>
      </border>
    </dxf>
    <dxf>
      <border>
        <top style="thin">
          <color auto="1"/>
        </top>
        <vertical/>
        <horizontal/>
      </border>
    </dxf>
    <dxf>
      <border>
        <top style="thin">
          <color auto="1"/>
        </top>
        <vertical/>
        <horizontal/>
      </border>
    </dxf>
    <dxf>
      <font>
        <color theme="0"/>
      </font>
    </dxf>
    <dxf>
      <fill>
        <patternFill>
          <bgColor theme="9" tint="0.59996337778862885"/>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ont>
        <color theme="0"/>
      </font>
    </dxf>
    <dxf>
      <fill>
        <patternFill>
          <bgColor theme="9" tint="0.59996337778862885"/>
        </patternFill>
      </fill>
      <border>
        <top style="thin">
          <color auto="1"/>
        </top>
        <bottom style="thin">
          <color auto="1"/>
        </bottom>
      </border>
    </dxf>
    <dxf>
      <fill>
        <patternFill>
          <bgColor theme="9" tint="0.59996337778862885"/>
        </patternFill>
      </fill>
    </dxf>
    <dxf>
      <fill>
        <patternFill>
          <bgColor theme="9" tint="0.59996337778862885"/>
        </patternFill>
      </fill>
      <border>
        <top style="thin">
          <color auto="1"/>
        </top>
        <bottom style="thin">
          <color auto="1"/>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DDDDDD"/>
      <color rgb="FFE2E2E2"/>
      <color rgb="FFE0E0E0"/>
      <color rgb="FFE6E6E6"/>
      <color rgb="FFFFFF99"/>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14</xdr:col>
      <xdr:colOff>710292</xdr:colOff>
      <xdr:row>0</xdr:row>
      <xdr:rowOff>0</xdr:rowOff>
    </xdr:from>
    <xdr:to>
      <xdr:col>24</xdr:col>
      <xdr:colOff>555597</xdr:colOff>
      <xdr:row>36</xdr:row>
      <xdr:rowOff>29356</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7066078" y="0"/>
          <a:ext cx="7465305" cy="85746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25</xdr:col>
      <xdr:colOff>81643</xdr:colOff>
      <xdr:row>25</xdr:row>
      <xdr:rowOff>27215</xdr:rowOff>
    </xdr:from>
    <xdr:to>
      <xdr:col>33</xdr:col>
      <xdr:colOff>1174508</xdr:colOff>
      <xdr:row>27</xdr:row>
      <xdr:rowOff>20857</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23690036" y="6218465"/>
          <a:ext cx="9361905" cy="5714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M41"/>
  <sheetViews>
    <sheetView tabSelected="1" zoomScale="70" zoomScaleNormal="70" workbookViewId="0">
      <selection activeCell="M42" sqref="M42"/>
    </sheetView>
    <sheetView tabSelected="1" workbookViewId="1">
      <selection activeCell="F3" sqref="F3"/>
    </sheetView>
  </sheetViews>
  <sheetFormatPr defaultColWidth="8.90625" defaultRowHeight="15" x14ac:dyDescent="0.25"/>
  <cols>
    <col min="1" max="1" width="46.54296875" style="734" customWidth="1"/>
    <col min="2" max="2" width="15.90625" style="790" hidden="1" customWidth="1"/>
    <col min="3" max="3" width="1.08984375" style="734" customWidth="1"/>
    <col min="4" max="4" width="13.453125" style="786" bestFit="1" customWidth="1"/>
    <col min="5" max="5" width="1.36328125" style="734" customWidth="1"/>
    <col min="6" max="6" width="15.81640625" style="734" bestFit="1" customWidth="1"/>
    <col min="7" max="7" width="1.08984375" style="734" customWidth="1"/>
    <col min="8" max="8" width="14.08984375" style="734" customWidth="1"/>
    <col min="9" max="9" width="1.08984375" style="734" customWidth="1"/>
    <col min="10" max="11" width="14.08984375" style="734" customWidth="1"/>
    <col min="12" max="12" width="1.08984375" style="734" customWidth="1"/>
    <col min="13" max="13" width="56.90625" style="787" customWidth="1"/>
    <col min="14" max="14" width="10.08984375" style="734" bestFit="1" customWidth="1"/>
    <col min="15" max="16384" width="8.90625" style="734"/>
  </cols>
  <sheetData>
    <row r="1" spans="1:13" ht="15" customHeight="1" x14ac:dyDescent="0.25">
      <c r="A1" s="792" t="s">
        <v>1</v>
      </c>
      <c r="B1" s="792"/>
      <c r="C1" s="792"/>
      <c r="D1" s="792"/>
      <c r="E1" s="792"/>
      <c r="F1" s="792"/>
      <c r="G1" s="792"/>
      <c r="H1" s="792"/>
      <c r="I1" s="792"/>
      <c r="J1" s="792"/>
      <c r="K1" s="792"/>
      <c r="L1" s="792"/>
      <c r="M1" s="792"/>
    </row>
    <row r="2" spans="1:13" ht="18" thickBot="1" x14ac:dyDescent="0.3">
      <c r="A2" s="735"/>
      <c r="B2" s="736"/>
      <c r="C2" s="737"/>
      <c r="D2" s="738"/>
      <c r="E2" s="738"/>
      <c r="F2" s="738"/>
      <c r="G2" s="738"/>
      <c r="H2" s="738"/>
      <c r="I2" s="738"/>
      <c r="J2" s="738"/>
      <c r="K2" s="738"/>
      <c r="L2" s="738"/>
      <c r="M2" s="739"/>
    </row>
    <row r="3" spans="1:13" s="31" customFormat="1" ht="46.8" x14ac:dyDescent="0.3">
      <c r="A3" s="32" t="s">
        <v>238</v>
      </c>
      <c r="B3" s="38" t="s">
        <v>60</v>
      </c>
      <c r="C3" s="39"/>
      <c r="D3" s="831" t="s">
        <v>1219</v>
      </c>
      <c r="E3" s="38"/>
      <c r="F3" s="841" t="s">
        <v>1231</v>
      </c>
      <c r="G3" s="38"/>
      <c r="H3" s="853" t="s">
        <v>1146</v>
      </c>
      <c r="I3" s="38"/>
      <c r="J3" s="871" t="s">
        <v>1232</v>
      </c>
      <c r="K3" s="883" t="s">
        <v>1220</v>
      </c>
      <c r="L3" s="38"/>
      <c r="M3" s="40" t="s">
        <v>70</v>
      </c>
    </row>
    <row r="4" spans="1:13" x14ac:dyDescent="0.25">
      <c r="A4" s="740" t="s">
        <v>2</v>
      </c>
      <c r="B4" s="741" t="str">
        <f>IF(ISBLANK('Open Pit'!$C$1),"",'Open Pit'!$C$1)</f>
        <v/>
      </c>
      <c r="C4" s="742"/>
      <c r="D4" s="832">
        <f>Pit1Total</f>
        <v>1E-4</v>
      </c>
      <c r="E4" s="743"/>
      <c r="F4" s="842">
        <v>0</v>
      </c>
      <c r="G4" s="743"/>
      <c r="H4" s="854">
        <v>0</v>
      </c>
      <c r="I4" s="743"/>
      <c r="J4" s="872">
        <f>F4</f>
        <v>0</v>
      </c>
      <c r="K4" s="884">
        <f>D4-J4</f>
        <v>1E-4</v>
      </c>
      <c r="L4" s="743"/>
      <c r="M4" s="744" t="s">
        <v>1148</v>
      </c>
    </row>
    <row r="5" spans="1:13" x14ac:dyDescent="0.25">
      <c r="A5" s="740" t="s">
        <v>22</v>
      </c>
      <c r="B5" s="741" t="str">
        <f>IF(ISBLANK('UG Mine'!$C$1),"",'UG Mine'!$C$1)</f>
        <v/>
      </c>
      <c r="C5" s="742"/>
      <c r="D5" s="832">
        <f>UG1Total</f>
        <v>63093.850099999996</v>
      </c>
      <c r="E5" s="743"/>
      <c r="F5" s="842">
        <f>'UG Mine'!$S$45</f>
        <v>62427.494388905558</v>
      </c>
      <c r="G5" s="743"/>
      <c r="H5" s="854">
        <f>'UG Mine'!$U$45</f>
        <v>666.35561109444518</v>
      </c>
      <c r="I5" s="743"/>
      <c r="J5" s="872">
        <f>'UG Mine'!$W$45</f>
        <v>62427.49438890555</v>
      </c>
      <c r="K5" s="884">
        <f t="shared" ref="K5:K13" si="0">D5-J5</f>
        <v>666.35571109444572</v>
      </c>
      <c r="L5" s="743"/>
      <c r="M5" s="744" t="s">
        <v>1155</v>
      </c>
    </row>
    <row r="6" spans="1:13" x14ac:dyDescent="0.25">
      <c r="A6" s="740" t="s">
        <v>351</v>
      </c>
      <c r="B6" s="741" t="str">
        <f>IF(ISBLANK(Tailings!$C$1),"",Tailings!$C$1)</f>
        <v/>
      </c>
      <c r="C6" s="742"/>
      <c r="D6" s="832">
        <f>Tailings1Total</f>
        <v>15267745.058100002</v>
      </c>
      <c r="E6" s="743"/>
      <c r="F6" s="842">
        <f>Tailings!$S$79</f>
        <v>15266954.473646618</v>
      </c>
      <c r="G6" s="743"/>
      <c r="H6" s="854">
        <f>Tailings!$U$79</f>
        <v>790.58435338159325</v>
      </c>
      <c r="I6" s="743"/>
      <c r="J6" s="872">
        <f>F6</f>
        <v>15266954.473646618</v>
      </c>
      <c r="K6" s="884">
        <f t="shared" si="0"/>
        <v>790.58445338346064</v>
      </c>
      <c r="L6" s="743"/>
      <c r="M6" s="744" t="s">
        <v>1148</v>
      </c>
    </row>
    <row r="7" spans="1:13" x14ac:dyDescent="0.25">
      <c r="A7" s="745" t="s">
        <v>29</v>
      </c>
      <c r="B7" s="741" t="str">
        <f>IF(ISBLANK('Rock Pile'!$C$1),"",'Rock Pile'!$C$1)</f>
        <v>Waste Rock and Overburden Dump</v>
      </c>
      <c r="C7" s="742"/>
      <c r="D7" s="832">
        <f>RP1Total</f>
        <v>73984.500100000005</v>
      </c>
      <c r="E7" s="743"/>
      <c r="F7" s="843">
        <f>'Rock Pile'!$S$64</f>
        <v>71969.349300000002</v>
      </c>
      <c r="G7" s="746"/>
      <c r="H7" s="855">
        <f>'Rock Pile'!$U$64</f>
        <v>2015.1508000000072</v>
      </c>
      <c r="I7" s="743"/>
      <c r="J7" s="872">
        <f>F7</f>
        <v>71969.349300000002</v>
      </c>
      <c r="K7" s="884">
        <f t="shared" si="0"/>
        <v>2015.1508000000031</v>
      </c>
      <c r="L7" s="743"/>
      <c r="M7" s="744" t="s">
        <v>1148</v>
      </c>
    </row>
    <row r="8" spans="1:13" x14ac:dyDescent="0.25">
      <c r="A8" s="740" t="s">
        <v>33</v>
      </c>
      <c r="B8" s="741" t="str">
        <f>IF(ISBLANK('Bldgs &amp; Equip'!$C$1),"",'Bldgs &amp; Equip'!$C$1)</f>
        <v>Boston Mine</v>
      </c>
      <c r="C8" s="742"/>
      <c r="D8" s="832">
        <f>Bldg1Total</f>
        <v>6144259.5118000004</v>
      </c>
      <c r="E8" s="743"/>
      <c r="F8" s="843">
        <f>'Bldgs &amp; Equip'!$S$214</f>
        <v>5317822.8266225206</v>
      </c>
      <c r="G8" s="746"/>
      <c r="H8" s="855">
        <f>'Bldgs &amp; Equip'!$U$214</f>
        <v>826436.68507747666</v>
      </c>
      <c r="I8" s="743"/>
      <c r="J8" s="872">
        <f>'Bldgs &amp; Equip'!$W$214</f>
        <v>5344932.0155932354</v>
      </c>
      <c r="K8" s="884">
        <f t="shared" si="0"/>
        <v>799327.49620676506</v>
      </c>
      <c r="L8" s="743"/>
      <c r="M8" s="748" t="s">
        <v>1147</v>
      </c>
    </row>
    <row r="9" spans="1:13" x14ac:dyDescent="0.25">
      <c r="A9" s="740" t="s">
        <v>352</v>
      </c>
      <c r="B9" s="741" t="str">
        <f>IF(ISBLANK(Chemicals!$C$1),"",Chemicals!$C$1)</f>
        <v/>
      </c>
      <c r="C9" s="742"/>
      <c r="D9" s="832">
        <f>Chem1Total</f>
        <v>636122.83969999989</v>
      </c>
      <c r="E9" s="743"/>
      <c r="F9" s="843">
        <f>Chemicals!$S$65</f>
        <v>465745.03282541758</v>
      </c>
      <c r="G9" s="746"/>
      <c r="H9" s="855">
        <f>Chemicals!$U$65</f>
        <v>170377.80677458251</v>
      </c>
      <c r="I9" s="743"/>
      <c r="J9" s="872">
        <f>Chemicals!$W$65</f>
        <v>473245.03282541758</v>
      </c>
      <c r="K9" s="884">
        <f t="shared" si="0"/>
        <v>162877.80687458231</v>
      </c>
      <c r="L9" s="743"/>
      <c r="M9" s="748" t="s">
        <v>1147</v>
      </c>
    </row>
    <row r="10" spans="1:13" x14ac:dyDescent="0.25">
      <c r="A10" s="740" t="s">
        <v>332</v>
      </c>
      <c r="B10" s="741" t="str">
        <f>IF(ISBLANK('Water Treatment'!$C$1),"",'Water Treatment'!$C$1)</f>
        <v/>
      </c>
      <c r="C10" s="742"/>
      <c r="D10" s="832">
        <f>Water1Total</f>
        <v>46772.390099999997</v>
      </c>
      <c r="E10" s="743"/>
      <c r="F10" s="844">
        <f>'Water Management'!$Q$72</f>
        <v>43717.219713456929</v>
      </c>
      <c r="G10" s="746"/>
      <c r="H10" s="856">
        <f>'Water Management'!$S$72</f>
        <v>3055.1702865430698</v>
      </c>
      <c r="I10" s="743"/>
      <c r="J10" s="873">
        <f>'Water Management'!$U$72</f>
        <v>43717.219713456929</v>
      </c>
      <c r="K10" s="885">
        <f t="shared" si="0"/>
        <v>3055.1703865430682</v>
      </c>
      <c r="L10" s="743"/>
      <c r="M10" s="744" t="s">
        <v>1148</v>
      </c>
    </row>
    <row r="11" spans="1:13" ht="30" x14ac:dyDescent="0.25">
      <c r="A11" s="740" t="s">
        <v>335</v>
      </c>
      <c r="B11" s="749" t="str">
        <f>IF(ISBLANK(ICM!$C$1),"",ICM!$C$1)</f>
        <v/>
      </c>
      <c r="C11" s="750"/>
      <c r="D11" s="833">
        <f>ICMTotal</f>
        <v>4786320.0003000004</v>
      </c>
      <c r="E11" s="751"/>
      <c r="F11" s="844">
        <f>ICM!$Q$25</f>
        <v>2427027.3757602237</v>
      </c>
      <c r="G11" s="752"/>
      <c r="H11" s="857">
        <f>ICM!$R$25</f>
        <v>2359292.6245397767</v>
      </c>
      <c r="I11" s="753"/>
      <c r="J11" s="874">
        <f>ICM!$T$25</f>
        <v>2429277.3757602237</v>
      </c>
      <c r="K11" s="886">
        <f t="shared" si="0"/>
        <v>2357042.6245397767</v>
      </c>
      <c r="L11" s="753"/>
      <c r="M11" s="744" t="s">
        <v>1206</v>
      </c>
    </row>
    <row r="12" spans="1:13" ht="30" x14ac:dyDescent="0.25">
      <c r="A12" s="754" t="s">
        <v>1217</v>
      </c>
      <c r="B12" s="749"/>
      <c r="C12" s="750"/>
      <c r="D12" s="833"/>
      <c r="E12" s="751"/>
      <c r="F12" s="844">
        <v>1144.8499999999999</v>
      </c>
      <c r="G12" s="752"/>
      <c r="H12" s="857">
        <f>D12-F12</f>
        <v>-1144.8499999999999</v>
      </c>
      <c r="I12" s="753"/>
      <c r="J12" s="874">
        <v>0</v>
      </c>
      <c r="K12" s="886">
        <f t="shared" si="0"/>
        <v>0</v>
      </c>
      <c r="L12" s="753"/>
      <c r="M12" s="744" t="s">
        <v>1218</v>
      </c>
    </row>
    <row r="13" spans="1:13" ht="15.6" x14ac:dyDescent="0.25">
      <c r="A13" s="745"/>
      <c r="B13" s="755" t="s">
        <v>275</v>
      </c>
      <c r="C13" s="756"/>
      <c r="D13" s="834">
        <f>SUM(D4:D11)</f>
        <v>27018298.1503</v>
      </c>
      <c r="E13" s="747"/>
      <c r="F13" s="845">
        <f>SUM(F4:F12)</f>
        <v>23656808.622257147</v>
      </c>
      <c r="G13" s="757"/>
      <c r="H13" s="858">
        <f>SUM(H4:H12)</f>
        <v>3361489.5274428548</v>
      </c>
      <c r="I13" s="758"/>
      <c r="J13" s="875">
        <f>SUM(J4:J11)</f>
        <v>23692522.96122786</v>
      </c>
      <c r="K13" s="887">
        <f t="shared" si="0"/>
        <v>3325775.1890721396</v>
      </c>
      <c r="L13" s="758"/>
      <c r="M13" s="759"/>
    </row>
    <row r="14" spans="1:13" ht="15.6" x14ac:dyDescent="0.25">
      <c r="A14" s="760"/>
      <c r="B14" s="749" t="s">
        <v>474</v>
      </c>
      <c r="C14" s="750"/>
      <c r="D14" s="835"/>
      <c r="E14" s="751"/>
      <c r="F14" s="846"/>
      <c r="G14" s="753"/>
      <c r="H14" s="859"/>
      <c r="I14" s="753"/>
      <c r="J14" s="876"/>
      <c r="K14" s="867"/>
      <c r="L14" s="753"/>
      <c r="M14" s="761"/>
    </row>
    <row r="15" spans="1:13" ht="18" thickBot="1" x14ac:dyDescent="0.3">
      <c r="A15" s="762"/>
      <c r="B15" s="763"/>
      <c r="C15" s="764"/>
      <c r="D15" s="836"/>
      <c r="E15" s="765"/>
      <c r="F15" s="847"/>
      <c r="G15" s="766"/>
      <c r="H15" s="860"/>
      <c r="I15" s="766"/>
      <c r="J15" s="877"/>
      <c r="K15" s="868"/>
      <c r="L15" s="766"/>
      <c r="M15" s="767"/>
    </row>
    <row r="16" spans="1:13" s="31" customFormat="1" ht="31.8" thickBot="1" x14ac:dyDescent="0.35">
      <c r="A16" s="33" t="s">
        <v>357</v>
      </c>
      <c r="B16" s="34"/>
      <c r="C16" s="35"/>
      <c r="D16" s="837" t="s">
        <v>274</v>
      </c>
      <c r="E16" s="41"/>
      <c r="F16" s="848" t="str">
        <f>F3</f>
        <v>TMAC Cost
(November 2017)</v>
      </c>
      <c r="G16" s="41"/>
      <c r="H16" s="861" t="str">
        <f>H3</f>
        <v>COST DIFFERENCE</v>
      </c>
      <c r="I16" s="36"/>
      <c r="J16" s="878" t="str">
        <f>J3</f>
        <v>Proposed Cost
(April 2018)</v>
      </c>
      <c r="K16" s="869"/>
      <c r="L16" s="36"/>
      <c r="M16" s="42" t="str">
        <f>M3</f>
        <v>COMMENTS</v>
      </c>
    </row>
    <row r="17" spans="1:13" ht="30" x14ac:dyDescent="0.25">
      <c r="A17" s="745" t="s">
        <v>42</v>
      </c>
      <c r="B17" s="741" t="str">
        <f>IF(ISBLANK(Mobilization!$C$1),"",Mobilization!$C$1)</f>
        <v/>
      </c>
      <c r="C17" s="742"/>
      <c r="D17" s="832">
        <f>MobTotal</f>
        <v>5464605.0000999998</v>
      </c>
      <c r="E17" s="768"/>
      <c r="F17" s="849">
        <f>Mobilization!$P$64</f>
        <v>5138109.7460090723</v>
      </c>
      <c r="G17" s="769"/>
      <c r="H17" s="862">
        <f>Mobilization!$R$64</f>
        <v>326495.25399092759</v>
      </c>
      <c r="I17" s="769"/>
      <c r="J17" s="874">
        <f>Mobilization!$T$64</f>
        <v>5138109.7460090723</v>
      </c>
      <c r="K17" s="886">
        <f>D17-J17</f>
        <v>326495.25409092754</v>
      </c>
      <c r="L17" s="769"/>
      <c r="M17" s="744" t="s">
        <v>1149</v>
      </c>
    </row>
    <row r="18" spans="1:13" x14ac:dyDescent="0.25">
      <c r="A18" s="740" t="s">
        <v>273</v>
      </c>
      <c r="B18" s="741" t="str">
        <f>IF(ISBLANK(PostClosure!$C$1),"",PostClosure!$C$1)</f>
        <v/>
      </c>
      <c r="C18" s="742"/>
      <c r="D18" s="832">
        <f>PC1Total</f>
        <v>1345960.661344232</v>
      </c>
      <c r="E18" s="743"/>
      <c r="F18" s="849">
        <f>PostClosure!$P$40</f>
        <v>1125561.3214234116</v>
      </c>
      <c r="G18" s="747"/>
      <c r="H18" s="862">
        <f>PostClosure!$R$40</f>
        <v>220399.33992082044</v>
      </c>
      <c r="I18" s="747"/>
      <c r="J18" s="874">
        <f>F18</f>
        <v>1125561.3214234116</v>
      </c>
      <c r="K18" s="886">
        <f t="shared" ref="K18:K25" si="1">D18-J18</f>
        <v>220399.33992082044</v>
      </c>
      <c r="L18" s="747"/>
      <c r="M18" s="744" t="s">
        <v>1156</v>
      </c>
    </row>
    <row r="19" spans="1:13" ht="30" x14ac:dyDescent="0.25">
      <c r="A19" s="740" t="s">
        <v>62</v>
      </c>
      <c r="B19" s="770">
        <v>0.05</v>
      </c>
      <c r="C19" s="742"/>
      <c r="D19" s="832">
        <f>B19*$D$13</f>
        <v>1350914.9075150001</v>
      </c>
      <c r="E19" s="771"/>
      <c r="F19" s="842">
        <f t="shared" ref="F19:F24" si="2">+$F$14*D19</f>
        <v>0</v>
      </c>
      <c r="G19" s="743"/>
      <c r="H19" s="863">
        <f>D19</f>
        <v>1350914.9075150001</v>
      </c>
      <c r="I19" s="743"/>
      <c r="J19" s="879">
        <f>5%*J13</f>
        <v>1184626.1480613931</v>
      </c>
      <c r="K19" s="888">
        <f t="shared" si="1"/>
        <v>166288.75945360702</v>
      </c>
      <c r="L19" s="743"/>
      <c r="M19" s="772" t="s">
        <v>1182</v>
      </c>
    </row>
    <row r="20" spans="1:13" x14ac:dyDescent="0.25">
      <c r="A20" s="740" t="s">
        <v>61</v>
      </c>
      <c r="B20" s="773">
        <v>0.05</v>
      </c>
      <c r="C20" s="742"/>
      <c r="D20" s="832">
        <f t="shared" ref="D20:D24" si="3">B20*$D$13</f>
        <v>1350914.9075150001</v>
      </c>
      <c r="E20" s="771"/>
      <c r="F20" s="842">
        <v>833297.50693967484</v>
      </c>
      <c r="G20" s="743"/>
      <c r="H20" s="863">
        <f>D20-F20</f>
        <v>517617.40057532524</v>
      </c>
      <c r="I20" s="743"/>
      <c r="J20" s="879">
        <f>F20</f>
        <v>833297.50693967484</v>
      </c>
      <c r="K20" s="888">
        <f t="shared" si="1"/>
        <v>517617.40057532524</v>
      </c>
      <c r="L20" s="743"/>
      <c r="M20" s="772" t="s">
        <v>1156</v>
      </c>
    </row>
    <row r="21" spans="1:13" x14ac:dyDescent="0.25">
      <c r="A21" s="740" t="s">
        <v>421</v>
      </c>
      <c r="B21" s="770">
        <v>0</v>
      </c>
      <c r="C21" s="742"/>
      <c r="D21" s="832">
        <f t="shared" si="3"/>
        <v>0</v>
      </c>
      <c r="E21" s="771"/>
      <c r="F21" s="842">
        <f t="shared" si="2"/>
        <v>0</v>
      </c>
      <c r="G21" s="743"/>
      <c r="H21" s="863">
        <f t="shared" ref="H21:H24" si="4">+$J$14*B21</f>
        <v>0</v>
      </c>
      <c r="I21" s="743"/>
      <c r="J21" s="879">
        <v>0</v>
      </c>
      <c r="K21" s="888">
        <f t="shared" si="1"/>
        <v>0</v>
      </c>
      <c r="L21" s="743"/>
      <c r="M21" s="774"/>
    </row>
    <row r="22" spans="1:13" x14ac:dyDescent="0.25">
      <c r="A22" s="740" t="s">
        <v>394</v>
      </c>
      <c r="B22" s="770">
        <v>0</v>
      </c>
      <c r="C22" s="742"/>
      <c r="D22" s="832">
        <f t="shared" si="3"/>
        <v>0</v>
      </c>
      <c r="E22" s="771"/>
      <c r="F22" s="842">
        <f t="shared" si="2"/>
        <v>0</v>
      </c>
      <c r="G22" s="743"/>
      <c r="H22" s="863">
        <f t="shared" si="4"/>
        <v>0</v>
      </c>
      <c r="I22" s="743"/>
      <c r="J22" s="879">
        <v>0</v>
      </c>
      <c r="K22" s="888">
        <f t="shared" si="1"/>
        <v>0</v>
      </c>
      <c r="L22" s="743"/>
      <c r="M22" s="774"/>
    </row>
    <row r="23" spans="1:13" x14ac:dyDescent="0.25">
      <c r="A23" s="740" t="s">
        <v>63</v>
      </c>
      <c r="B23" s="770">
        <v>0.2</v>
      </c>
      <c r="C23" s="742"/>
      <c r="D23" s="832">
        <f>B23*$D$13</f>
        <v>5403659.6300600003</v>
      </c>
      <c r="E23" s="771"/>
      <c r="F23" s="842">
        <v>4731361.7236955818</v>
      </c>
      <c r="G23" s="743"/>
      <c r="H23" s="863">
        <f>D23-F23</f>
        <v>672297.90636441857</v>
      </c>
      <c r="I23" s="743"/>
      <c r="J23" s="879">
        <f>B23*J13</f>
        <v>4738504.5922455722</v>
      </c>
      <c r="K23" s="888">
        <f t="shared" si="1"/>
        <v>665155.0378144281</v>
      </c>
      <c r="L23" s="743"/>
      <c r="M23" s="772" t="s">
        <v>1223</v>
      </c>
    </row>
    <row r="24" spans="1:13" x14ac:dyDescent="0.25">
      <c r="A24" s="740" t="s">
        <v>272</v>
      </c>
      <c r="B24" s="773">
        <v>0</v>
      </c>
      <c r="C24" s="742"/>
      <c r="D24" s="832">
        <f t="shared" si="3"/>
        <v>0</v>
      </c>
      <c r="E24" s="771"/>
      <c r="F24" s="842">
        <f t="shared" si="2"/>
        <v>0</v>
      </c>
      <c r="G24" s="743"/>
      <c r="H24" s="863">
        <f t="shared" si="4"/>
        <v>0</v>
      </c>
      <c r="I24" s="743"/>
      <c r="J24" s="879"/>
      <c r="K24" s="888">
        <f t="shared" si="1"/>
        <v>0</v>
      </c>
      <c r="L24" s="743"/>
      <c r="M24" s="774"/>
    </row>
    <row r="25" spans="1:13" ht="17.399999999999999" x14ac:dyDescent="0.25">
      <c r="A25" s="775"/>
      <c r="B25" s="755" t="s">
        <v>393</v>
      </c>
      <c r="C25" s="756"/>
      <c r="D25" s="838">
        <f>SUM(D17:D24)</f>
        <v>14916055.106534233</v>
      </c>
      <c r="E25" s="776"/>
      <c r="F25" s="850">
        <f>SUM(F17:F24)</f>
        <v>11828330.298067741</v>
      </c>
      <c r="G25" s="758"/>
      <c r="H25" s="864">
        <f>SUM(H17:H24)</f>
        <v>3087724.8083664919</v>
      </c>
      <c r="I25" s="758"/>
      <c r="J25" s="880">
        <f>SUM(J17:J24)</f>
        <v>13020099.314679123</v>
      </c>
      <c r="K25" s="889">
        <f t="shared" si="1"/>
        <v>1895955.7918551099</v>
      </c>
      <c r="L25" s="758"/>
      <c r="M25" s="777"/>
    </row>
    <row r="26" spans="1:13" ht="18" thickBot="1" x14ac:dyDescent="0.3">
      <c r="A26" s="775"/>
      <c r="B26" s="755"/>
      <c r="C26" s="756"/>
      <c r="D26" s="839"/>
      <c r="E26" s="776"/>
      <c r="F26" s="851"/>
      <c r="G26" s="758"/>
      <c r="H26" s="865"/>
      <c r="I26" s="758"/>
      <c r="J26" s="881"/>
      <c r="K26" s="890"/>
      <c r="L26" s="758"/>
      <c r="M26" s="778"/>
    </row>
    <row r="27" spans="1:13" ht="18" thickBot="1" x14ac:dyDescent="0.3">
      <c r="A27" s="779" t="s">
        <v>373</v>
      </c>
      <c r="B27" s="780"/>
      <c r="C27" s="781"/>
      <c r="D27" s="840">
        <f>D13+D25</f>
        <v>41934353.256834231</v>
      </c>
      <c r="E27" s="783"/>
      <c r="F27" s="852">
        <f>F13+F25</f>
        <v>35485138.920324892</v>
      </c>
      <c r="G27" s="782"/>
      <c r="H27" s="866">
        <f>H13+H25</f>
        <v>6449214.3358093463</v>
      </c>
      <c r="I27" s="782"/>
      <c r="J27" s="882">
        <f>J13+J25</f>
        <v>36712622.27590698</v>
      </c>
      <c r="K27" s="870">
        <f>D27-J27</f>
        <v>5221730.9809272513</v>
      </c>
      <c r="L27" s="782"/>
      <c r="M27" s="784"/>
    </row>
    <row r="29" spans="1:13" x14ac:dyDescent="0.25">
      <c r="H29" s="791"/>
    </row>
    <row r="30" spans="1:13" ht="15.6" x14ac:dyDescent="0.25">
      <c r="B30" s="785" t="s">
        <v>1154</v>
      </c>
    </row>
    <row r="31" spans="1:13" x14ac:dyDescent="0.25">
      <c r="B31" s="788" t="s">
        <v>1152</v>
      </c>
      <c r="D31" s="789">
        <v>27018298</v>
      </c>
      <c r="E31" s="789"/>
      <c r="F31" s="789">
        <f>23656809</f>
        <v>23656809</v>
      </c>
      <c r="J31" s="791"/>
    </row>
    <row r="32" spans="1:13" x14ac:dyDescent="0.25">
      <c r="B32" s="788" t="s">
        <v>1153</v>
      </c>
      <c r="D32" s="786">
        <f>D13-D31</f>
        <v>0.15029999986290932</v>
      </c>
      <c r="E32" s="786">
        <f t="shared" ref="E32" si="5">E13-E31</f>
        <v>0</v>
      </c>
      <c r="F32" s="789">
        <f>F13-F31</f>
        <v>-0.37774285301566124</v>
      </c>
      <c r="J32" s="791"/>
    </row>
    <row r="33" spans="1:11" x14ac:dyDescent="0.25">
      <c r="F33" s="789"/>
      <c r="J33" s="791"/>
    </row>
    <row r="34" spans="1:11" x14ac:dyDescent="0.25">
      <c r="B34" s="788" t="s">
        <v>1171</v>
      </c>
      <c r="D34" s="789">
        <v>14916055</v>
      </c>
      <c r="F34" s="789">
        <v>11828330</v>
      </c>
      <c r="J34" s="791"/>
      <c r="K34" s="789"/>
    </row>
    <row r="35" spans="1:11" x14ac:dyDescent="0.25">
      <c r="B35" s="788" t="s">
        <v>1153</v>
      </c>
      <c r="D35" s="786">
        <f>D25-D34</f>
        <v>0.10653423331677914</v>
      </c>
      <c r="E35" s="786">
        <f t="shared" ref="E35:F35" si="6">E25-E34</f>
        <v>0</v>
      </c>
      <c r="F35" s="786">
        <f t="shared" si="6"/>
        <v>0.29806774109601974</v>
      </c>
      <c r="J35" s="791"/>
    </row>
    <row r="36" spans="1:11" x14ac:dyDescent="0.25">
      <c r="J36" s="791"/>
    </row>
    <row r="37" spans="1:11" x14ac:dyDescent="0.25">
      <c r="J37" s="791"/>
    </row>
    <row r="38" spans="1:11" x14ac:dyDescent="0.25">
      <c r="J38" s="791"/>
    </row>
    <row r="41" spans="1:11" x14ac:dyDescent="0.25">
      <c r="A41" s="734" t="str">
        <f ca="1">CELL("filename")</f>
        <v>Y:\1CT022.022_2018 FEIS Post-Submission Support\Cost Estimates\[702774-000 Hope Bay P2 Boston RECLAIM_MODEL_VER_2_Mar_27_2018_Comparision_20180426.xlsx]Water Management</v>
      </c>
    </row>
  </sheetData>
  <mergeCells count="1">
    <mergeCell ref="A1:M1"/>
  </mergeCells>
  <pageMargins left="0.75" right="0.75" top="1" bottom="1" header="0.5" footer="0.5"/>
  <pageSetup scale="41" orientation="portrait" horizontalDpi="300" verticalDpi="300" r:id="rId1"/>
  <headerFooter alignWithMargins="0">
    <oddHeader>&amp;R&amp;D&amp;LReclaim 7.0 Project: Hope Bay - P2 Boston Mine</oddHeader>
    <oddFooter>&amp;L&amp;F&amp;R&amp;P of &amp;N</oddFooter>
  </headerFooter>
  <colBreaks count="6" manualBreakCount="6">
    <brk id="12" max="1048575" man="1"/>
    <brk id="13" max="1048575" man="1"/>
    <brk id="14" max="1048575" man="1"/>
    <brk id="15" max="1048575" man="1"/>
    <brk id="22" max="1048575" man="1"/>
    <brk id="26"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92D050"/>
    <pageSetUpPr fitToPage="1"/>
  </sheetPr>
  <dimension ref="A1:AH1102"/>
  <sheetViews>
    <sheetView workbookViewId="0">
      <selection activeCell="Q20" sqref="Q20"/>
    </sheetView>
    <sheetView workbookViewId="1"/>
  </sheetViews>
  <sheetFormatPr defaultColWidth="9.81640625" defaultRowHeight="13.2" x14ac:dyDescent="0.25"/>
  <cols>
    <col min="1" max="1" width="1.90625" style="43" customWidth="1"/>
    <col min="2" max="2" width="33.90625" style="43" customWidth="1"/>
    <col min="3" max="3" width="23.81640625" style="43" bestFit="1" customWidth="1"/>
    <col min="4" max="4" width="5.1796875" style="186" customWidth="1"/>
    <col min="5" max="5" width="8" style="218" customWidth="1"/>
    <col min="6" max="6" width="7" style="109" customWidth="1"/>
    <col min="7" max="7" width="10.453125" style="109" customWidth="1"/>
    <col min="8" max="8" width="11.453125" style="43" customWidth="1"/>
    <col min="9" max="9" width="6.90625" style="43" customWidth="1"/>
    <col min="10" max="10" width="6.08984375" style="143" customWidth="1"/>
    <col min="11" max="11" width="8.6328125" style="143" customWidth="1"/>
    <col min="12" max="12" width="1.08984375" style="43" customWidth="1"/>
    <col min="13" max="13" width="28.90625" style="43" customWidth="1"/>
    <col min="14" max="14" width="28.36328125" style="43" customWidth="1"/>
    <col min="15" max="15" width="5.08984375" style="108" customWidth="1"/>
    <col min="16" max="16" width="8" style="109" customWidth="1"/>
    <col min="17" max="17" width="7" style="109" customWidth="1"/>
    <col min="18" max="18" width="8.81640625" style="109" customWidth="1"/>
    <col min="19" max="19" width="11.453125" style="43" customWidth="1"/>
    <col min="20" max="20" width="5.08984375" style="43" customWidth="1"/>
    <col min="21" max="21" width="6.54296875" style="43" customWidth="1"/>
    <col min="22" max="22" width="6.81640625" style="43" customWidth="1"/>
    <col min="23" max="23" width="1.08984375" style="43" customWidth="1"/>
    <col min="24" max="25" width="29.54296875" style="43" customWidth="1"/>
    <col min="26" max="26" width="5.08984375" style="108" customWidth="1"/>
    <col min="27" max="27" width="8" style="109" customWidth="1"/>
    <col min="28" max="28" width="7" style="109" customWidth="1"/>
    <col min="29" max="29" width="5.54296875" style="109" customWidth="1"/>
    <col min="30" max="30" width="11.453125" style="43" customWidth="1"/>
    <col min="31" max="31" width="5.08984375" style="43" customWidth="1"/>
    <col min="32" max="32" width="6.08984375" style="43" customWidth="1"/>
    <col min="33" max="33" width="6.81640625" style="43" customWidth="1"/>
    <col min="34" max="34" width="1.08984375" style="43" customWidth="1"/>
    <col min="35" max="16384" width="9.81640625" style="43"/>
  </cols>
  <sheetData>
    <row r="1" spans="1:34" s="10" customFormat="1" ht="24.75" customHeight="1" x14ac:dyDescent="0.25">
      <c r="A1" s="2">
        <v>1</v>
      </c>
      <c r="B1" s="17" t="s">
        <v>88</v>
      </c>
      <c r="C1" s="17"/>
      <c r="D1" s="597"/>
      <c r="E1" s="598"/>
      <c r="F1" s="14"/>
      <c r="G1" s="12" t="s">
        <v>267</v>
      </c>
      <c r="H1" s="18">
        <v>1</v>
      </c>
      <c r="I1" s="13"/>
      <c r="J1" s="25"/>
      <c r="K1" s="25"/>
      <c r="L1" s="2"/>
      <c r="M1" s="2"/>
      <c r="N1" s="2"/>
      <c r="O1" s="2"/>
      <c r="P1" s="2"/>
      <c r="Q1" s="2"/>
      <c r="R1" s="2"/>
      <c r="S1" s="2"/>
      <c r="T1" s="2"/>
      <c r="U1" s="2"/>
      <c r="V1" s="2"/>
      <c r="W1" s="2"/>
      <c r="X1" s="2"/>
      <c r="Y1" s="2"/>
      <c r="Z1" s="2"/>
      <c r="AA1" s="2"/>
      <c r="AB1" s="2"/>
      <c r="AC1" s="2"/>
      <c r="AD1" s="2"/>
      <c r="AE1" s="2"/>
      <c r="AF1" s="2"/>
      <c r="AG1" s="2"/>
      <c r="AH1" s="2"/>
    </row>
    <row r="2" spans="1:34" ht="5.0999999999999996" customHeight="1" thickBot="1" x14ac:dyDescent="0.3">
      <c r="D2" s="298"/>
      <c r="E2" s="599"/>
      <c r="F2" s="98"/>
      <c r="G2" s="98"/>
      <c r="H2" s="95"/>
      <c r="I2" s="95"/>
      <c r="J2" s="176"/>
      <c r="K2" s="176"/>
      <c r="O2" s="43"/>
      <c r="P2" s="43"/>
      <c r="Q2" s="43"/>
      <c r="R2" s="43"/>
      <c r="Z2" s="43"/>
      <c r="AA2" s="43"/>
      <c r="AB2" s="43"/>
      <c r="AC2" s="43"/>
    </row>
    <row r="3" spans="1:34" s="337" customFormat="1" ht="33" customHeight="1" x14ac:dyDescent="0.3">
      <c r="A3" s="333"/>
      <c r="B3" s="338" t="s">
        <v>3</v>
      </c>
      <c r="C3" s="332" t="s">
        <v>265</v>
      </c>
      <c r="D3" s="332" t="s">
        <v>175</v>
      </c>
      <c r="E3" s="334" t="s">
        <v>174</v>
      </c>
      <c r="F3" s="334" t="s">
        <v>176</v>
      </c>
      <c r="G3" s="334" t="s">
        <v>177</v>
      </c>
      <c r="H3" s="332" t="s">
        <v>1158</v>
      </c>
      <c r="I3" s="332" t="s">
        <v>178</v>
      </c>
      <c r="J3" s="627" t="s">
        <v>190</v>
      </c>
      <c r="K3" s="372" t="s">
        <v>179</v>
      </c>
      <c r="L3" s="333"/>
      <c r="M3" s="333"/>
      <c r="N3" s="333"/>
      <c r="O3" s="333"/>
      <c r="P3" s="333"/>
      <c r="Q3" s="333"/>
      <c r="R3" s="333"/>
      <c r="S3" s="333"/>
      <c r="T3" s="333"/>
      <c r="U3" s="333"/>
      <c r="V3" s="333"/>
      <c r="W3" s="333"/>
      <c r="X3" s="333"/>
      <c r="Y3" s="333"/>
      <c r="Z3" s="333"/>
      <c r="AA3" s="333"/>
      <c r="AB3" s="333"/>
      <c r="AC3" s="333"/>
      <c r="AD3" s="333"/>
      <c r="AE3" s="333"/>
      <c r="AF3" s="333"/>
      <c r="AG3" s="333"/>
      <c r="AH3" s="333"/>
    </row>
    <row r="4" spans="1:34" ht="15" customHeight="1" x14ac:dyDescent="0.25">
      <c r="B4" s="131" t="s">
        <v>628</v>
      </c>
      <c r="C4" s="326"/>
      <c r="D4" s="595"/>
      <c r="E4" s="595"/>
      <c r="F4" s="326"/>
      <c r="G4" s="326"/>
      <c r="H4" s="328"/>
      <c r="I4" s="329"/>
      <c r="J4" s="330"/>
      <c r="K4" s="331"/>
      <c r="O4" s="43"/>
      <c r="P4" s="43"/>
      <c r="Q4" s="43"/>
      <c r="R4" s="43"/>
      <c r="Z4" s="43"/>
      <c r="AA4" s="43"/>
      <c r="AB4" s="43"/>
      <c r="AC4" s="43"/>
    </row>
    <row r="5" spans="1:34" ht="15" customHeight="1" x14ac:dyDescent="0.25">
      <c r="B5" s="138" t="s">
        <v>5</v>
      </c>
      <c r="C5" s="58"/>
      <c r="D5" s="167" t="s">
        <v>6</v>
      </c>
      <c r="E5" s="167"/>
      <c r="F5" s="325" t="e">
        <f>NA()</f>
        <v>#N/A</v>
      </c>
      <c r="G5" s="61">
        <f t="shared" ref="G5:G59" si="0">IF(ISNA(F5),0,INDEX(IF(UPPER(RIGHT(F5,1))=Low,UnitCostLow, IF(UPPER(RIGHT(F5,1))=High,UnitCostHigh,UnitCostSpecified)),MATCH(UPPER(LEFT(F5,LEN(F5)-1)),CostCode,0)))</f>
        <v>0</v>
      </c>
      <c r="H5" s="62">
        <f>G5*E5</f>
        <v>0</v>
      </c>
      <c r="I5" s="66"/>
      <c r="J5" s="62">
        <f t="shared" ref="J5" si="1">H5*I5</f>
        <v>0</v>
      </c>
      <c r="K5" s="315">
        <f t="shared" ref="K5" si="2">H5*(1-I5)</f>
        <v>0</v>
      </c>
      <c r="O5" s="43"/>
      <c r="P5" s="43"/>
      <c r="Q5" s="43"/>
      <c r="R5" s="43"/>
      <c r="Z5" s="43"/>
      <c r="AA5" s="43"/>
      <c r="AB5" s="43"/>
      <c r="AC5" s="43"/>
    </row>
    <row r="6" spans="1:34" ht="15" customHeight="1" x14ac:dyDescent="0.25">
      <c r="B6" s="138" t="s">
        <v>7</v>
      </c>
      <c r="C6" s="58"/>
      <c r="D6" s="167" t="s">
        <v>8</v>
      </c>
      <c r="E6" s="167"/>
      <c r="F6" s="325" t="s">
        <v>746</v>
      </c>
      <c r="G6" s="61">
        <v>37.08</v>
      </c>
      <c r="H6" s="62">
        <f>G6*E6</f>
        <v>0</v>
      </c>
      <c r="I6" s="66"/>
      <c r="J6" s="62">
        <f t="shared" ref="J6:J56" si="3">H6*I6</f>
        <v>0</v>
      </c>
      <c r="K6" s="315">
        <f t="shared" ref="K6:K59" si="4">H6*(1-I6)</f>
        <v>0</v>
      </c>
      <c r="O6" s="43"/>
      <c r="P6" s="43"/>
      <c r="Q6" s="43"/>
      <c r="R6" s="43"/>
      <c r="Z6" s="43"/>
      <c r="AA6" s="43"/>
      <c r="AB6" s="43"/>
      <c r="AC6" s="43"/>
    </row>
    <row r="7" spans="1:34" ht="15" customHeight="1" x14ac:dyDescent="0.25">
      <c r="B7" s="138" t="s">
        <v>189</v>
      </c>
      <c r="C7" s="58"/>
      <c r="D7" s="167" t="s">
        <v>1159</v>
      </c>
      <c r="E7" s="167"/>
      <c r="F7" s="167" t="e">
        <f>NA()</f>
        <v>#N/A</v>
      </c>
      <c r="G7" s="61">
        <f t="shared" si="0"/>
        <v>0</v>
      </c>
      <c r="H7" s="62">
        <f>G7*E7</f>
        <v>0</v>
      </c>
      <c r="I7" s="66"/>
      <c r="J7" s="62">
        <f t="shared" si="3"/>
        <v>0</v>
      </c>
      <c r="K7" s="315">
        <f t="shared" si="4"/>
        <v>0</v>
      </c>
      <c r="O7" s="43"/>
      <c r="P7" s="43"/>
      <c r="Q7" s="43"/>
      <c r="R7" s="43"/>
      <c r="Z7" s="43"/>
      <c r="AA7" s="43"/>
      <c r="AB7" s="43"/>
      <c r="AC7" s="43"/>
    </row>
    <row r="8" spans="1:34" ht="15" customHeight="1" x14ac:dyDescent="0.25">
      <c r="B8" s="138" t="s">
        <v>10</v>
      </c>
      <c r="C8" s="58"/>
      <c r="D8" s="167" t="s">
        <v>1159</v>
      </c>
      <c r="E8" s="167"/>
      <c r="F8" s="167" t="s">
        <v>747</v>
      </c>
      <c r="G8" s="61">
        <f t="shared" si="0"/>
        <v>17.05</v>
      </c>
      <c r="H8" s="62">
        <f>G8*E8</f>
        <v>0</v>
      </c>
      <c r="I8" s="66"/>
      <c r="J8" s="62">
        <f t="shared" si="3"/>
        <v>0</v>
      </c>
      <c r="K8" s="315">
        <f t="shared" si="4"/>
        <v>0</v>
      </c>
      <c r="O8" s="43"/>
      <c r="P8" s="43"/>
      <c r="Q8" s="43"/>
      <c r="R8" s="43"/>
      <c r="Z8" s="43"/>
      <c r="AA8" s="43"/>
      <c r="AB8" s="43"/>
      <c r="AC8" s="43"/>
    </row>
    <row r="9" spans="1:34" ht="15" customHeight="1" x14ac:dyDescent="0.25">
      <c r="B9" s="138" t="s">
        <v>11</v>
      </c>
      <c r="C9" s="58"/>
      <c r="D9" s="167"/>
      <c r="E9" s="167"/>
      <c r="F9" s="167" t="e">
        <f>NA()</f>
        <v>#N/A</v>
      </c>
      <c r="G9" s="61">
        <f>IF(ISNA(F9),0,INDEX(IF(UPPER(RIGHT(F9,1))=Low,UnitCostLow, IF(UPPER(RIGHT(F9,1))=High,UnitCostHigh,UnitCostSpecified)),MATCH(UPPER(LEFT(F9,LEN(F9)-1)),CostCode,0)))</f>
        <v>0</v>
      </c>
      <c r="H9" s="62">
        <f>G9*E9</f>
        <v>0</v>
      </c>
      <c r="I9" s="66"/>
      <c r="J9" s="62">
        <f>H9*I9</f>
        <v>0</v>
      </c>
      <c r="K9" s="315">
        <f>H9*(1-I9)</f>
        <v>0</v>
      </c>
      <c r="O9" s="43"/>
      <c r="P9" s="43"/>
      <c r="Q9" s="43"/>
      <c r="R9" s="43"/>
      <c r="Z9" s="43"/>
      <c r="AA9" s="43"/>
      <c r="AB9" s="43"/>
      <c r="AC9" s="43"/>
    </row>
    <row r="10" spans="1:34" ht="15" customHeight="1" x14ac:dyDescent="0.25">
      <c r="B10" s="131" t="s">
        <v>629</v>
      </c>
      <c r="C10" s="326"/>
      <c r="D10" s="595"/>
      <c r="E10" s="595"/>
      <c r="F10" s="326"/>
      <c r="G10" s="326"/>
      <c r="H10" s="328"/>
      <c r="I10" s="329"/>
      <c r="J10" s="330"/>
      <c r="K10" s="331"/>
      <c r="O10" s="43"/>
      <c r="P10" s="43"/>
      <c r="Q10" s="43"/>
      <c r="R10" s="43"/>
      <c r="Z10" s="43"/>
      <c r="AA10" s="43"/>
      <c r="AB10" s="43"/>
      <c r="AC10" s="43"/>
    </row>
    <row r="11" spans="1:34" ht="15" customHeight="1" x14ac:dyDescent="0.25">
      <c r="B11" s="138" t="s">
        <v>377</v>
      </c>
      <c r="C11" s="58"/>
      <c r="D11" s="167" t="s">
        <v>201</v>
      </c>
      <c r="E11" s="167"/>
      <c r="F11" s="58" t="s">
        <v>748</v>
      </c>
      <c r="G11" s="61">
        <v>20000</v>
      </c>
      <c r="H11" s="62">
        <f>G11*E11</f>
        <v>0</v>
      </c>
      <c r="I11" s="66"/>
      <c r="J11" s="62">
        <f>H11*I11</f>
        <v>0</v>
      </c>
      <c r="K11" s="315">
        <f>H11*(1-I11)</f>
        <v>0</v>
      </c>
      <c r="O11" s="43"/>
      <c r="P11" s="43"/>
      <c r="Q11" s="43"/>
      <c r="R11" s="43"/>
      <c r="Z11" s="43"/>
      <c r="AA11" s="43"/>
      <c r="AB11" s="43"/>
      <c r="AC11" s="43"/>
    </row>
    <row r="12" spans="1:34" ht="15" customHeight="1" x14ac:dyDescent="0.25">
      <c r="B12" s="131" t="s">
        <v>630</v>
      </c>
      <c r="C12" s="326"/>
      <c r="D12" s="595"/>
      <c r="E12" s="595"/>
      <c r="F12" s="326"/>
      <c r="G12" s="326"/>
      <c r="H12" s="328"/>
      <c r="I12" s="329"/>
      <c r="J12" s="330"/>
      <c r="K12" s="331"/>
      <c r="O12" s="43"/>
      <c r="P12" s="43"/>
      <c r="Q12" s="43"/>
      <c r="R12" s="43"/>
      <c r="Z12" s="43"/>
      <c r="AA12" s="43"/>
      <c r="AB12" s="43"/>
      <c r="AC12" s="43"/>
    </row>
    <row r="13" spans="1:34" ht="15" customHeight="1" x14ac:dyDescent="0.25">
      <c r="B13" s="138" t="s">
        <v>183</v>
      </c>
      <c r="C13" s="58"/>
      <c r="D13" s="167" t="s">
        <v>1159</v>
      </c>
      <c r="E13" s="167"/>
      <c r="F13" s="58" t="e">
        <f>NA()</f>
        <v>#N/A</v>
      </c>
      <c r="G13" s="61">
        <f t="shared" si="0"/>
        <v>0</v>
      </c>
      <c r="H13" s="62">
        <f t="shared" ref="H13:H18" si="5">G13*E13</f>
        <v>0</v>
      </c>
      <c r="I13" s="66"/>
      <c r="J13" s="62">
        <f t="shared" si="3"/>
        <v>0</v>
      </c>
      <c r="K13" s="315">
        <f t="shared" si="4"/>
        <v>0</v>
      </c>
      <c r="O13" s="43"/>
      <c r="P13" s="43"/>
      <c r="Q13" s="43"/>
      <c r="R13" s="43"/>
      <c r="Z13" s="43"/>
      <c r="AA13" s="43"/>
      <c r="AB13" s="43"/>
      <c r="AC13" s="43"/>
    </row>
    <row r="14" spans="1:34" ht="15" customHeight="1" x14ac:dyDescent="0.25">
      <c r="B14" s="138" t="s">
        <v>184</v>
      </c>
      <c r="C14" s="58"/>
      <c r="D14" s="167" t="s">
        <v>1159</v>
      </c>
      <c r="E14" s="167"/>
      <c r="F14" s="58" t="e">
        <f>NA()</f>
        <v>#N/A</v>
      </c>
      <c r="G14" s="61">
        <f t="shared" si="0"/>
        <v>0</v>
      </c>
      <c r="H14" s="62">
        <f t="shared" si="5"/>
        <v>0</v>
      </c>
      <c r="I14" s="66"/>
      <c r="J14" s="62">
        <f t="shared" si="3"/>
        <v>0</v>
      </c>
      <c r="K14" s="315">
        <f t="shared" si="4"/>
        <v>0</v>
      </c>
      <c r="O14" s="43"/>
      <c r="P14" s="43"/>
      <c r="Q14" s="43"/>
      <c r="R14" s="43"/>
      <c r="Z14" s="43"/>
      <c r="AA14" s="43"/>
      <c r="AB14" s="43"/>
      <c r="AC14" s="43"/>
    </row>
    <row r="15" spans="1:34" ht="15" customHeight="1" x14ac:dyDescent="0.25">
      <c r="B15" s="138" t="s">
        <v>276</v>
      </c>
      <c r="C15" s="58"/>
      <c r="D15" s="167" t="s">
        <v>1159</v>
      </c>
      <c r="E15" s="167"/>
      <c r="F15" s="58" t="e">
        <f>NA()</f>
        <v>#N/A</v>
      </c>
      <c r="G15" s="61">
        <f t="shared" si="0"/>
        <v>0</v>
      </c>
      <c r="H15" s="62">
        <f t="shared" si="5"/>
        <v>0</v>
      </c>
      <c r="I15" s="66"/>
      <c r="J15" s="62">
        <f t="shared" si="3"/>
        <v>0</v>
      </c>
      <c r="K15" s="315">
        <f t="shared" si="4"/>
        <v>0</v>
      </c>
      <c r="O15" s="43"/>
      <c r="P15" s="43"/>
      <c r="Q15" s="43"/>
      <c r="R15" s="43"/>
      <c r="Z15" s="43"/>
      <c r="AA15" s="43"/>
      <c r="AB15" s="43"/>
      <c r="AC15" s="43"/>
    </row>
    <row r="16" spans="1:34" ht="15" customHeight="1" x14ac:dyDescent="0.25">
      <c r="B16" s="138" t="s">
        <v>180</v>
      </c>
      <c r="C16" s="58"/>
      <c r="D16" s="167" t="s">
        <v>1159</v>
      </c>
      <c r="E16" s="167"/>
      <c r="F16" s="58" t="e">
        <f>NA()</f>
        <v>#N/A</v>
      </c>
      <c r="G16" s="61">
        <f t="shared" si="0"/>
        <v>0</v>
      </c>
      <c r="H16" s="62">
        <f t="shared" si="5"/>
        <v>0</v>
      </c>
      <c r="I16" s="66"/>
      <c r="J16" s="62">
        <f t="shared" si="3"/>
        <v>0</v>
      </c>
      <c r="K16" s="315">
        <f t="shared" si="4"/>
        <v>0</v>
      </c>
      <c r="O16" s="43"/>
      <c r="P16" s="43"/>
      <c r="Q16" s="43"/>
      <c r="R16" s="43"/>
      <c r="Z16" s="43"/>
      <c r="AA16" s="43"/>
      <c r="AB16" s="43"/>
      <c r="AC16" s="43"/>
    </row>
    <row r="17" spans="2:29" ht="15" customHeight="1" x14ac:dyDescent="0.25">
      <c r="B17" s="138" t="s">
        <v>257</v>
      </c>
      <c r="C17" s="58"/>
      <c r="D17" s="167" t="s">
        <v>1159</v>
      </c>
      <c r="E17" s="167"/>
      <c r="F17" s="58" t="e">
        <f>NA()</f>
        <v>#N/A</v>
      </c>
      <c r="G17" s="61">
        <f t="shared" si="0"/>
        <v>0</v>
      </c>
      <c r="H17" s="62">
        <f t="shared" si="5"/>
        <v>0</v>
      </c>
      <c r="I17" s="66"/>
      <c r="J17" s="62">
        <f t="shared" si="3"/>
        <v>0</v>
      </c>
      <c r="K17" s="315">
        <f t="shared" si="4"/>
        <v>0</v>
      </c>
      <c r="O17" s="43"/>
      <c r="P17" s="43"/>
      <c r="Q17" s="43"/>
      <c r="R17" s="43"/>
      <c r="Z17" s="43"/>
      <c r="AA17" s="43"/>
      <c r="AB17" s="43"/>
      <c r="AC17" s="43"/>
    </row>
    <row r="18" spans="2:29" ht="15" customHeight="1" x14ac:dyDescent="0.25">
      <c r="B18" s="138" t="s">
        <v>11</v>
      </c>
      <c r="C18" s="58"/>
      <c r="D18" s="167"/>
      <c r="E18" s="167"/>
      <c r="F18" s="58" t="e">
        <f>NA()</f>
        <v>#N/A</v>
      </c>
      <c r="G18" s="61">
        <f t="shared" si="0"/>
        <v>0</v>
      </c>
      <c r="H18" s="62">
        <f t="shared" si="5"/>
        <v>0</v>
      </c>
      <c r="I18" s="66"/>
      <c r="J18" s="62">
        <f t="shared" si="3"/>
        <v>0</v>
      </c>
      <c r="K18" s="315">
        <f t="shared" si="4"/>
        <v>0</v>
      </c>
      <c r="O18" s="43"/>
      <c r="P18" s="43"/>
      <c r="Q18" s="43"/>
      <c r="R18" s="43"/>
      <c r="Z18" s="43"/>
      <c r="AA18" s="43"/>
      <c r="AB18" s="43"/>
      <c r="AC18" s="43"/>
    </row>
    <row r="19" spans="2:29" ht="15" customHeight="1" x14ac:dyDescent="0.25">
      <c r="B19" s="131" t="s">
        <v>631</v>
      </c>
      <c r="C19" s="326"/>
      <c r="D19" s="595"/>
      <c r="E19" s="595"/>
      <c r="F19" s="326"/>
      <c r="G19" s="326"/>
      <c r="H19" s="328"/>
      <c r="I19" s="329"/>
      <c r="J19" s="330"/>
      <c r="K19" s="331"/>
      <c r="O19" s="43"/>
      <c r="P19" s="43"/>
      <c r="Q19" s="43"/>
      <c r="R19" s="43"/>
      <c r="Z19" s="43"/>
      <c r="AA19" s="43"/>
      <c r="AB19" s="43"/>
      <c r="AC19" s="43"/>
    </row>
    <row r="20" spans="2:29" ht="15" customHeight="1" x14ac:dyDescent="0.25">
      <c r="B20" s="138" t="s">
        <v>182</v>
      </c>
      <c r="C20" s="58"/>
      <c r="D20" s="167" t="s">
        <v>1159</v>
      </c>
      <c r="E20" s="167"/>
      <c r="F20" s="58" t="e">
        <f>NA()</f>
        <v>#N/A</v>
      </c>
      <c r="G20" s="61">
        <f t="shared" si="0"/>
        <v>0</v>
      </c>
      <c r="H20" s="62">
        <f t="shared" ref="H20:H25" si="6">G20*E20</f>
        <v>0</v>
      </c>
      <c r="I20" s="221"/>
      <c r="J20" s="62">
        <f t="shared" si="3"/>
        <v>0</v>
      </c>
      <c r="K20" s="315">
        <f t="shared" si="4"/>
        <v>0</v>
      </c>
      <c r="O20" s="43"/>
      <c r="P20" s="43"/>
      <c r="Q20" s="43"/>
      <c r="R20" s="43"/>
      <c r="Z20" s="43"/>
      <c r="AA20" s="43"/>
      <c r="AB20" s="43"/>
      <c r="AC20" s="43"/>
    </row>
    <row r="21" spans="2:29" ht="15" customHeight="1" x14ac:dyDescent="0.25">
      <c r="B21" s="138" t="s">
        <v>181</v>
      </c>
      <c r="C21" s="58"/>
      <c r="D21" s="167" t="s">
        <v>1159</v>
      </c>
      <c r="E21" s="167"/>
      <c r="F21" s="58" t="e">
        <f>NA()</f>
        <v>#N/A</v>
      </c>
      <c r="G21" s="61">
        <f t="shared" si="0"/>
        <v>0</v>
      </c>
      <c r="H21" s="62">
        <f t="shared" si="6"/>
        <v>0</v>
      </c>
      <c r="I21" s="66"/>
      <c r="J21" s="62">
        <f t="shared" si="3"/>
        <v>0</v>
      </c>
      <c r="K21" s="315">
        <f t="shared" si="4"/>
        <v>0</v>
      </c>
      <c r="O21" s="43"/>
      <c r="P21" s="43"/>
      <c r="Q21" s="43"/>
      <c r="R21" s="43"/>
      <c r="Z21" s="43"/>
      <c r="AA21" s="43"/>
      <c r="AB21" s="43"/>
      <c r="AC21" s="43"/>
    </row>
    <row r="22" spans="2:29" ht="15" customHeight="1" x14ac:dyDescent="0.25">
      <c r="B22" s="138" t="s">
        <v>12</v>
      </c>
      <c r="C22" s="58"/>
      <c r="D22" s="167" t="s">
        <v>1159</v>
      </c>
      <c r="E22" s="167"/>
      <c r="F22" s="58" t="e">
        <f>NA()</f>
        <v>#N/A</v>
      </c>
      <c r="G22" s="61">
        <f t="shared" si="0"/>
        <v>0</v>
      </c>
      <c r="H22" s="62">
        <f t="shared" si="6"/>
        <v>0</v>
      </c>
      <c r="I22" s="66"/>
      <c r="J22" s="62">
        <f t="shared" si="3"/>
        <v>0</v>
      </c>
      <c r="K22" s="315">
        <f t="shared" si="4"/>
        <v>0</v>
      </c>
      <c r="O22" s="43"/>
      <c r="P22" s="43"/>
      <c r="Q22" s="43"/>
      <c r="R22" s="43"/>
      <c r="Z22" s="43"/>
      <c r="AA22" s="43"/>
      <c r="AB22" s="43"/>
      <c r="AC22" s="43"/>
    </row>
    <row r="23" spans="2:29" ht="15" customHeight="1" x14ac:dyDescent="0.25">
      <c r="B23" s="138" t="s">
        <v>185</v>
      </c>
      <c r="C23" s="58"/>
      <c r="D23" s="167" t="s">
        <v>14</v>
      </c>
      <c r="E23" s="167"/>
      <c r="F23" s="58" t="e">
        <f>NA()</f>
        <v>#N/A</v>
      </c>
      <c r="G23" s="61">
        <f t="shared" si="0"/>
        <v>0</v>
      </c>
      <c r="H23" s="62">
        <f t="shared" si="6"/>
        <v>0</v>
      </c>
      <c r="I23" s="66"/>
      <c r="J23" s="62">
        <f t="shared" si="3"/>
        <v>0</v>
      </c>
      <c r="K23" s="315">
        <f t="shared" si="4"/>
        <v>0</v>
      </c>
      <c r="O23" s="43"/>
      <c r="P23" s="43"/>
      <c r="Q23" s="43"/>
      <c r="R23" s="43"/>
      <c r="Z23" s="43"/>
      <c r="AA23" s="43"/>
      <c r="AB23" s="43"/>
      <c r="AC23" s="43"/>
    </row>
    <row r="24" spans="2:29" ht="15" customHeight="1" x14ac:dyDescent="0.25">
      <c r="B24" s="138" t="s">
        <v>186</v>
      </c>
      <c r="C24" s="58"/>
      <c r="D24" s="167" t="s">
        <v>14</v>
      </c>
      <c r="E24" s="167"/>
      <c r="F24" s="58" t="e">
        <f>NA()</f>
        <v>#N/A</v>
      </c>
      <c r="G24" s="61">
        <f t="shared" si="0"/>
        <v>0</v>
      </c>
      <c r="H24" s="62">
        <f t="shared" si="6"/>
        <v>0</v>
      </c>
      <c r="I24" s="66"/>
      <c r="J24" s="62">
        <f t="shared" si="3"/>
        <v>0</v>
      </c>
      <c r="K24" s="315">
        <f t="shared" si="4"/>
        <v>0</v>
      </c>
      <c r="O24" s="43"/>
      <c r="P24" s="43"/>
      <c r="Q24" s="43"/>
      <c r="R24" s="43"/>
      <c r="Z24" s="43"/>
      <c r="AA24" s="43"/>
      <c r="AB24" s="43"/>
      <c r="AC24" s="43"/>
    </row>
    <row r="25" spans="2:29" ht="15" customHeight="1" x14ac:dyDescent="0.25">
      <c r="B25" s="138" t="s">
        <v>11</v>
      </c>
      <c r="C25" s="58"/>
      <c r="D25" s="167"/>
      <c r="E25" s="167"/>
      <c r="F25" s="58" t="e">
        <f>NA()</f>
        <v>#N/A</v>
      </c>
      <c r="G25" s="61">
        <f t="shared" si="0"/>
        <v>0</v>
      </c>
      <c r="H25" s="62">
        <f t="shared" si="6"/>
        <v>0</v>
      </c>
      <c r="I25" s="66"/>
      <c r="J25" s="62">
        <f t="shared" si="3"/>
        <v>0</v>
      </c>
      <c r="K25" s="315">
        <f t="shared" si="4"/>
        <v>0</v>
      </c>
      <c r="O25" s="43"/>
      <c r="P25" s="43"/>
      <c r="Q25" s="43"/>
      <c r="R25" s="43"/>
      <c r="Z25" s="43"/>
      <c r="AA25" s="43"/>
      <c r="AB25" s="43"/>
      <c r="AC25" s="43"/>
    </row>
    <row r="26" spans="2:29" ht="15" customHeight="1" x14ac:dyDescent="0.25">
      <c r="B26" s="131" t="s">
        <v>632</v>
      </c>
      <c r="C26" s="326"/>
      <c r="D26" s="595"/>
      <c r="E26" s="595"/>
      <c r="F26" s="326"/>
      <c r="G26" s="326"/>
      <c r="H26" s="328"/>
      <c r="I26" s="329"/>
      <c r="J26" s="330"/>
      <c r="K26" s="331"/>
      <c r="O26" s="43"/>
      <c r="P26" s="43"/>
      <c r="Q26" s="43"/>
      <c r="R26" s="43"/>
      <c r="Z26" s="43"/>
      <c r="AA26" s="43"/>
      <c r="AB26" s="43"/>
      <c r="AC26" s="43"/>
    </row>
    <row r="27" spans="2:29" ht="15" customHeight="1" x14ac:dyDescent="0.25">
      <c r="B27" s="138" t="s">
        <v>478</v>
      </c>
      <c r="C27" s="58" t="s">
        <v>749</v>
      </c>
      <c r="D27" s="167" t="s">
        <v>1159</v>
      </c>
      <c r="E27" s="167"/>
      <c r="F27" s="58" t="e">
        <f>NA()</f>
        <v>#N/A</v>
      </c>
      <c r="G27" s="61">
        <f>IF(ISNA(F27),0,INDEX(IF(UPPER(RIGHT(F27,1))=Low,UnitCostLow, IF(UPPER(RIGHT(F27,1))=High,UnitCostHigh,UnitCostSpecified)),MATCH(UPPER(LEFT(F27,LEN(F27)-1)),CostCode,0)))</f>
        <v>0</v>
      </c>
      <c r="H27" s="62">
        <f>G27*E27</f>
        <v>0</v>
      </c>
      <c r="I27" s="46"/>
      <c r="J27" s="62">
        <f t="shared" ref="J27:J29" si="7">H27*I27</f>
        <v>0</v>
      </c>
      <c r="K27" s="315">
        <f t="shared" ref="K27:K29" si="8">H27*(1-I27)</f>
        <v>0</v>
      </c>
      <c r="O27" s="43"/>
      <c r="P27" s="43"/>
      <c r="Q27" s="43"/>
      <c r="R27" s="43"/>
      <c r="Z27" s="43"/>
      <c r="AA27" s="43"/>
      <c r="AB27" s="43"/>
      <c r="AC27" s="43"/>
    </row>
    <row r="28" spans="2:29" ht="15" customHeight="1" x14ac:dyDescent="0.25">
      <c r="B28" s="138" t="s">
        <v>479</v>
      </c>
      <c r="C28" s="58"/>
      <c r="D28" s="167" t="s">
        <v>1159</v>
      </c>
      <c r="E28" s="167"/>
      <c r="F28" s="58" t="e">
        <f>NA()</f>
        <v>#N/A</v>
      </c>
      <c r="G28" s="61">
        <f>IF(ISNA(F28),0,INDEX(IF(UPPER(RIGHT(F28,1))=Low,UnitCostLow, IF(UPPER(RIGHT(F28,1))=High,UnitCostHigh,UnitCostSpecified)),MATCH(UPPER(LEFT(F28,LEN(F28)-1)),CostCode,0)))</f>
        <v>0</v>
      </c>
      <c r="H28" s="62">
        <f>G28*E28</f>
        <v>0</v>
      </c>
      <c r="I28" s="46"/>
      <c r="J28" s="62">
        <f t="shared" si="7"/>
        <v>0</v>
      </c>
      <c r="K28" s="315">
        <f t="shared" si="8"/>
        <v>0</v>
      </c>
      <c r="O28" s="43"/>
      <c r="P28" s="43"/>
      <c r="Q28" s="43"/>
      <c r="R28" s="43"/>
      <c r="Z28" s="43"/>
      <c r="AA28" s="43"/>
      <c r="AB28" s="43"/>
      <c r="AC28" s="43"/>
    </row>
    <row r="29" spans="2:29" ht="15" customHeight="1" x14ac:dyDescent="0.25">
      <c r="B29" s="138" t="s">
        <v>200</v>
      </c>
      <c r="C29" s="58"/>
      <c r="D29" s="167" t="s">
        <v>1159</v>
      </c>
      <c r="E29" s="167"/>
      <c r="F29" s="58" t="e">
        <f>NA()</f>
        <v>#N/A</v>
      </c>
      <c r="G29" s="61">
        <f>IF(ISNA(F29),0,INDEX(IF(UPPER(RIGHT(F29,1))=Low,UnitCostLow, IF(UPPER(RIGHT(F29,1))=High,UnitCostHigh,UnitCostSpecified)),MATCH(UPPER(LEFT(F29,LEN(F29)-1)),CostCode,0)))</f>
        <v>0</v>
      </c>
      <c r="H29" s="62">
        <f>G29*E29</f>
        <v>0</v>
      </c>
      <c r="I29" s="46"/>
      <c r="J29" s="62">
        <f t="shared" si="7"/>
        <v>0</v>
      </c>
      <c r="K29" s="315">
        <f t="shared" si="8"/>
        <v>0</v>
      </c>
      <c r="O29" s="43"/>
      <c r="P29" s="43"/>
      <c r="Q29" s="43"/>
      <c r="R29" s="43"/>
      <c r="Z29" s="43"/>
      <c r="AA29" s="43"/>
      <c r="AB29" s="43"/>
      <c r="AC29" s="43"/>
    </row>
    <row r="30" spans="2:29" ht="15" customHeight="1" x14ac:dyDescent="0.25">
      <c r="B30" s="131" t="s">
        <v>645</v>
      </c>
      <c r="C30" s="326"/>
      <c r="D30" s="595"/>
      <c r="E30" s="595"/>
      <c r="F30" s="326"/>
      <c r="G30" s="326"/>
      <c r="H30" s="328"/>
      <c r="I30" s="329"/>
      <c r="J30" s="330"/>
      <c r="K30" s="331"/>
      <c r="O30" s="43"/>
      <c r="P30" s="43"/>
      <c r="Q30" s="43"/>
      <c r="R30" s="43"/>
      <c r="Z30" s="43"/>
      <c r="AA30" s="43"/>
      <c r="AB30" s="43"/>
      <c r="AC30" s="43"/>
    </row>
    <row r="31" spans="2:29" ht="15" customHeight="1" x14ac:dyDescent="0.25">
      <c r="B31" s="138" t="s">
        <v>199</v>
      </c>
      <c r="C31" s="58"/>
      <c r="D31" s="167" t="s">
        <v>1159</v>
      </c>
      <c r="E31" s="167"/>
      <c r="F31" s="58" t="e">
        <f>NA()</f>
        <v>#N/A</v>
      </c>
      <c r="G31" s="61">
        <f t="shared" si="0"/>
        <v>0</v>
      </c>
      <c r="H31" s="62">
        <f>G31*E31</f>
        <v>0</v>
      </c>
      <c r="I31" s="66"/>
      <c r="J31" s="62">
        <f t="shared" si="3"/>
        <v>0</v>
      </c>
      <c r="K31" s="315">
        <f t="shared" si="4"/>
        <v>0</v>
      </c>
      <c r="O31" s="43"/>
      <c r="P31" s="43"/>
      <c r="Q31" s="43"/>
      <c r="R31" s="43"/>
      <c r="Z31" s="43"/>
      <c r="AA31" s="43"/>
      <c r="AB31" s="43"/>
      <c r="AC31" s="43"/>
    </row>
    <row r="32" spans="2:29" ht="15" customHeight="1" x14ac:dyDescent="0.25">
      <c r="B32" s="138" t="s">
        <v>15</v>
      </c>
      <c r="C32" s="58"/>
      <c r="D32" s="167" t="s">
        <v>1159</v>
      </c>
      <c r="E32" s="167"/>
      <c r="F32" s="58" t="e">
        <f>NA()</f>
        <v>#N/A</v>
      </c>
      <c r="G32" s="61">
        <f t="shared" si="0"/>
        <v>0</v>
      </c>
      <c r="H32" s="62">
        <f>G32*E32</f>
        <v>0</v>
      </c>
      <c r="I32" s="66"/>
      <c r="J32" s="62">
        <f t="shared" si="3"/>
        <v>0</v>
      </c>
      <c r="K32" s="315">
        <f t="shared" si="4"/>
        <v>0</v>
      </c>
      <c r="O32" s="43"/>
      <c r="P32" s="43"/>
      <c r="Q32" s="43"/>
      <c r="R32" s="43"/>
      <c r="Z32" s="43"/>
      <c r="AA32" s="43"/>
      <c r="AB32" s="43"/>
      <c r="AC32" s="43"/>
    </row>
    <row r="33" spans="2:29" ht="15" customHeight="1" x14ac:dyDescent="0.25">
      <c r="B33" s="138" t="s">
        <v>12</v>
      </c>
      <c r="C33" s="58"/>
      <c r="D33" s="167" t="s">
        <v>1159</v>
      </c>
      <c r="E33" s="167"/>
      <c r="F33" s="58" t="e">
        <f>NA()</f>
        <v>#N/A</v>
      </c>
      <c r="G33" s="61">
        <f t="shared" si="0"/>
        <v>0</v>
      </c>
      <c r="H33" s="62">
        <f>G33*E33</f>
        <v>0</v>
      </c>
      <c r="I33" s="66"/>
      <c r="J33" s="62">
        <f t="shared" si="3"/>
        <v>0</v>
      </c>
      <c r="K33" s="315">
        <f t="shared" si="4"/>
        <v>0</v>
      </c>
      <c r="O33" s="43"/>
      <c r="P33" s="43"/>
      <c r="Q33" s="43"/>
      <c r="R33" s="43"/>
      <c r="Z33" s="43"/>
      <c r="AA33" s="43"/>
      <c r="AB33" s="43"/>
      <c r="AC33" s="43"/>
    </row>
    <row r="34" spans="2:29" ht="15" customHeight="1" x14ac:dyDescent="0.25">
      <c r="B34" s="138" t="s">
        <v>11</v>
      </c>
      <c r="C34" s="58"/>
      <c r="D34" s="167"/>
      <c r="E34" s="167"/>
      <c r="F34" s="58" t="e">
        <f>NA()</f>
        <v>#N/A</v>
      </c>
      <c r="G34" s="61">
        <f t="shared" si="0"/>
        <v>0</v>
      </c>
      <c r="H34" s="62">
        <f>G34*E34</f>
        <v>0</v>
      </c>
      <c r="I34" s="66"/>
      <c r="J34" s="62">
        <f t="shared" si="3"/>
        <v>0</v>
      </c>
      <c r="K34" s="315">
        <f t="shared" si="4"/>
        <v>0</v>
      </c>
      <c r="O34" s="43"/>
      <c r="P34" s="43"/>
      <c r="Q34" s="43"/>
      <c r="R34" s="43"/>
      <c r="Z34" s="43"/>
      <c r="AA34" s="43"/>
      <c r="AB34" s="43"/>
      <c r="AC34" s="43"/>
    </row>
    <row r="35" spans="2:29" ht="15" customHeight="1" x14ac:dyDescent="0.25">
      <c r="B35" s="131" t="s">
        <v>187</v>
      </c>
      <c r="C35" s="326"/>
      <c r="D35" s="595"/>
      <c r="E35" s="595"/>
      <c r="F35" s="326"/>
      <c r="G35" s="326"/>
      <c r="H35" s="328"/>
      <c r="I35" s="329"/>
      <c r="J35" s="330"/>
      <c r="K35" s="331"/>
      <c r="O35" s="43"/>
      <c r="P35" s="43"/>
      <c r="Q35" s="43"/>
      <c r="R35" s="43"/>
      <c r="Z35" s="43"/>
      <c r="AA35" s="43"/>
      <c r="AB35" s="43"/>
      <c r="AC35" s="43"/>
    </row>
    <row r="36" spans="2:29" ht="15" customHeight="1" x14ac:dyDescent="0.25">
      <c r="B36" s="138" t="s">
        <v>188</v>
      </c>
      <c r="C36" s="58"/>
      <c r="D36" s="167" t="s">
        <v>1159</v>
      </c>
      <c r="E36" s="167"/>
      <c r="F36" s="58" t="e">
        <f>NA()</f>
        <v>#N/A</v>
      </c>
      <c r="G36" s="61">
        <f>IF(ISNA(F36),0,INDEX(IF(UPPER(RIGHT(F36,1))=Low,UnitCostLow, IF(UPPER(RIGHT(F36,1))=High,UnitCostHigh,UnitCostSpecified)),MATCH(UPPER(LEFT(F36,LEN(F36)-1)),CostCode,0)))</f>
        <v>0</v>
      </c>
      <c r="H36" s="62">
        <f>G36*E36</f>
        <v>0</v>
      </c>
      <c r="I36" s="66"/>
      <c r="J36" s="62">
        <f>H36*I36</f>
        <v>0</v>
      </c>
      <c r="K36" s="315">
        <f>H36*(1-I36)</f>
        <v>0</v>
      </c>
      <c r="O36" s="43"/>
      <c r="P36" s="43"/>
      <c r="Q36" s="43"/>
      <c r="R36" s="43"/>
      <c r="Z36" s="43"/>
      <c r="AA36" s="43"/>
      <c r="AB36" s="43"/>
      <c r="AC36" s="43"/>
    </row>
    <row r="37" spans="2:29" ht="15" customHeight="1" x14ac:dyDescent="0.25">
      <c r="B37" s="138" t="s">
        <v>376</v>
      </c>
      <c r="C37" s="58"/>
      <c r="D37" s="167" t="s">
        <v>1159</v>
      </c>
      <c r="E37" s="167"/>
      <c r="F37" s="58" t="e">
        <f>NA()</f>
        <v>#N/A</v>
      </c>
      <c r="G37" s="61">
        <f>IF(ISNA(F37),0,INDEX(IF(UPPER(RIGHT(F37,1))=Low,UnitCostLow, IF(UPPER(RIGHT(F37,1))=High,UnitCostHigh,UnitCostSpecified)),MATCH(UPPER(LEFT(F37,LEN(F37)-1)),CostCode,0)))</f>
        <v>0</v>
      </c>
      <c r="H37" s="62">
        <f>G37*E37</f>
        <v>0</v>
      </c>
      <c r="I37" s="66"/>
      <c r="J37" s="62">
        <f>H37*I37</f>
        <v>0</v>
      </c>
      <c r="K37" s="315">
        <f>H37*(1-I37)</f>
        <v>0</v>
      </c>
      <c r="O37" s="43"/>
      <c r="P37" s="43"/>
      <c r="Q37" s="43"/>
      <c r="R37" s="43"/>
      <c r="Z37" s="43"/>
      <c r="AA37" s="43"/>
      <c r="AB37" s="43"/>
      <c r="AC37" s="43"/>
    </row>
    <row r="38" spans="2:29" ht="15" customHeight="1" x14ac:dyDescent="0.25">
      <c r="B38" s="138" t="s">
        <v>13</v>
      </c>
      <c r="C38" s="58"/>
      <c r="D38" s="167" t="s">
        <v>1159</v>
      </c>
      <c r="E38" s="167"/>
      <c r="F38" s="58" t="e">
        <f>NA()</f>
        <v>#N/A</v>
      </c>
      <c r="G38" s="61">
        <f>IF(ISNA(F38),0,INDEX(IF(UPPER(RIGHT(F38,1))=Low,UnitCostLow, IF(UPPER(RIGHT(F38,1))=High,UnitCostHigh,UnitCostSpecified)),MATCH(UPPER(LEFT(F38,LEN(F38)-1)),CostCode,0)))</f>
        <v>0</v>
      </c>
      <c r="H38" s="62">
        <f>G38*E38</f>
        <v>0</v>
      </c>
      <c r="I38" s="66"/>
      <c r="J38" s="62">
        <f>H38*I38</f>
        <v>0</v>
      </c>
      <c r="K38" s="315">
        <f>H38*(1-I38)</f>
        <v>0</v>
      </c>
      <c r="O38" s="43"/>
      <c r="P38" s="43"/>
      <c r="Q38" s="43"/>
      <c r="R38" s="43"/>
      <c r="Z38" s="43"/>
      <c r="AA38" s="43"/>
      <c r="AB38" s="43"/>
      <c r="AC38" s="43"/>
    </row>
    <row r="39" spans="2:29" ht="15" customHeight="1" x14ac:dyDescent="0.25">
      <c r="B39" s="131" t="s">
        <v>648</v>
      </c>
      <c r="C39" s="326"/>
      <c r="D39" s="595"/>
      <c r="E39" s="595"/>
      <c r="F39" s="326"/>
      <c r="G39" s="326"/>
      <c r="H39" s="328"/>
      <c r="I39" s="329"/>
      <c r="J39" s="330"/>
      <c r="K39" s="331"/>
      <c r="O39" s="43"/>
      <c r="P39" s="43"/>
      <c r="Q39" s="43"/>
      <c r="R39" s="43"/>
      <c r="Z39" s="43"/>
      <c r="AA39" s="43"/>
      <c r="AB39" s="43"/>
      <c r="AC39" s="43"/>
    </row>
    <row r="40" spans="2:29" ht="15" customHeight="1" x14ac:dyDescent="0.25">
      <c r="B40" s="138" t="s">
        <v>378</v>
      </c>
      <c r="C40" s="58"/>
      <c r="D40" s="167" t="s">
        <v>751</v>
      </c>
      <c r="E40" s="167"/>
      <c r="F40" s="58"/>
      <c r="G40" s="61">
        <v>10000</v>
      </c>
      <c r="H40" s="62">
        <f t="shared" ref="H40:H59" si="9">G40*E40</f>
        <v>0</v>
      </c>
      <c r="I40" s="66"/>
      <c r="J40" s="62">
        <f t="shared" si="3"/>
        <v>0</v>
      </c>
      <c r="K40" s="315">
        <f t="shared" si="4"/>
        <v>0</v>
      </c>
      <c r="O40" s="43"/>
      <c r="P40" s="43"/>
      <c r="Q40" s="43"/>
      <c r="R40" s="43"/>
      <c r="Z40" s="43"/>
      <c r="AA40" s="43"/>
      <c r="AB40" s="43"/>
      <c r="AC40" s="43"/>
    </row>
    <row r="41" spans="2:29" ht="15" customHeight="1" x14ac:dyDescent="0.25">
      <c r="B41" s="138" t="s">
        <v>379</v>
      </c>
      <c r="C41" s="58"/>
      <c r="D41" s="167" t="s">
        <v>6</v>
      </c>
      <c r="E41" s="167"/>
      <c r="F41" s="58" t="e">
        <f>NA()</f>
        <v>#N/A</v>
      </c>
      <c r="G41" s="61">
        <f>IF(ISNA(F41),0,INDEX(IF(UPPER(RIGHT(F41,1))=Low,UnitCostLow, IF(UPPER(RIGHT(F41,1))=High,UnitCostHigh,UnitCostSpecified)),MATCH(UPPER(LEFT(F41,LEN(F41)-1)),CostCode,0)))</f>
        <v>0</v>
      </c>
      <c r="H41" s="62">
        <f>G41*E41</f>
        <v>0</v>
      </c>
      <c r="I41" s="66"/>
      <c r="J41" s="62">
        <f>H41*I41</f>
        <v>0</v>
      </c>
      <c r="K41" s="315">
        <f>H41*(1-I41)</f>
        <v>0</v>
      </c>
      <c r="N41" s="139"/>
      <c r="O41" s="43"/>
      <c r="P41" s="43"/>
      <c r="Q41" s="43"/>
      <c r="R41" s="43"/>
      <c r="Z41" s="43"/>
      <c r="AA41" s="43"/>
      <c r="AB41" s="43"/>
      <c r="AC41" s="43"/>
    </row>
    <row r="42" spans="2:29" ht="15" customHeight="1" x14ac:dyDescent="0.25">
      <c r="B42" s="138" t="s">
        <v>258</v>
      </c>
      <c r="C42" s="58"/>
      <c r="D42" s="167" t="s">
        <v>8</v>
      </c>
      <c r="E42" s="167"/>
      <c r="F42" s="58" t="e">
        <f>NA()</f>
        <v>#N/A</v>
      </c>
      <c r="G42" s="61">
        <f t="shared" si="0"/>
        <v>0</v>
      </c>
      <c r="H42" s="62">
        <f t="shared" si="9"/>
        <v>0</v>
      </c>
      <c r="I42" s="66"/>
      <c r="J42" s="62">
        <f t="shared" si="3"/>
        <v>0</v>
      </c>
      <c r="K42" s="315">
        <f t="shared" si="4"/>
        <v>0</v>
      </c>
      <c r="O42" s="43"/>
      <c r="P42" s="43"/>
      <c r="Q42" s="43"/>
      <c r="R42" s="43"/>
      <c r="Z42" s="43"/>
      <c r="AA42" s="43"/>
      <c r="AB42" s="43"/>
      <c r="AC42" s="43"/>
    </row>
    <row r="43" spans="2:29" ht="15" customHeight="1" x14ac:dyDescent="0.25">
      <c r="B43" s="67" t="s">
        <v>422</v>
      </c>
      <c r="C43" s="58"/>
      <c r="D43" s="167" t="s">
        <v>1159</v>
      </c>
      <c r="E43" s="167"/>
      <c r="F43" s="58" t="e">
        <f>NA()</f>
        <v>#N/A</v>
      </c>
      <c r="G43" s="61">
        <f t="shared" ref="G43:G45" si="10">IF(ISNA(F43),0,INDEX(IF(UPPER(RIGHT(F43,1))=Low,UnitCostLow, IF(UPPER(RIGHT(F43,1))=High,UnitCostHigh,UnitCostSpecified)),MATCH(UPPER(LEFT(F43,LEN(F43)-1)),CostCode,0)))</f>
        <v>0</v>
      </c>
      <c r="H43" s="62">
        <f t="shared" ref="H43" si="11">G43*E43</f>
        <v>0</v>
      </c>
      <c r="I43" s="66"/>
      <c r="J43" s="62">
        <f t="shared" ref="J43:J45" si="12">H43*I43</f>
        <v>0</v>
      </c>
      <c r="K43" s="315">
        <f t="shared" ref="K43" si="13">H43*(1-I43)</f>
        <v>0</v>
      </c>
      <c r="O43" s="43"/>
      <c r="P43" s="43"/>
      <c r="Q43" s="43"/>
      <c r="R43" s="43"/>
      <c r="Z43" s="43"/>
      <c r="AA43" s="43"/>
      <c r="AB43" s="43"/>
      <c r="AC43" s="43"/>
    </row>
    <row r="44" spans="2:29" ht="15" customHeight="1" x14ac:dyDescent="0.25">
      <c r="B44" s="236" t="s">
        <v>1177</v>
      </c>
      <c r="C44" s="58"/>
      <c r="D44" s="167" t="s">
        <v>1159</v>
      </c>
      <c r="E44" s="167"/>
      <c r="F44" s="58" t="e">
        <f>NA()</f>
        <v>#N/A</v>
      </c>
      <c r="G44" s="61">
        <f t="shared" si="10"/>
        <v>0</v>
      </c>
      <c r="H44" s="62">
        <f>G44*E44</f>
        <v>0</v>
      </c>
      <c r="I44" s="66"/>
      <c r="J44" s="62">
        <f t="shared" si="12"/>
        <v>0</v>
      </c>
      <c r="K44" s="316">
        <f t="shared" ref="K44:K45" si="14">+H44*(1-I44)</f>
        <v>0</v>
      </c>
      <c r="O44" s="43"/>
      <c r="P44" s="43"/>
      <c r="Q44" s="43"/>
      <c r="R44" s="43"/>
      <c r="Z44" s="43"/>
      <c r="AA44" s="43"/>
      <c r="AB44" s="43"/>
      <c r="AC44" s="43"/>
    </row>
    <row r="45" spans="2:29" ht="15" customHeight="1" x14ac:dyDescent="0.25">
      <c r="B45" s="236" t="s">
        <v>1178</v>
      </c>
      <c r="C45" s="58"/>
      <c r="D45" s="167" t="s">
        <v>1159</v>
      </c>
      <c r="E45" s="167"/>
      <c r="F45" s="58" t="e">
        <f>NA()</f>
        <v>#N/A</v>
      </c>
      <c r="G45" s="61">
        <f t="shared" si="10"/>
        <v>0</v>
      </c>
      <c r="H45" s="62">
        <f>G45*E45</f>
        <v>0</v>
      </c>
      <c r="I45" s="66"/>
      <c r="J45" s="62">
        <f t="shared" si="12"/>
        <v>0</v>
      </c>
      <c r="K45" s="316">
        <f t="shared" si="14"/>
        <v>0</v>
      </c>
      <c r="O45" s="43"/>
      <c r="P45" s="43"/>
      <c r="Q45" s="43"/>
      <c r="R45" s="43"/>
      <c r="Z45" s="43"/>
      <c r="AA45" s="43"/>
      <c r="AB45" s="43"/>
      <c r="AC45" s="43"/>
    </row>
    <row r="46" spans="2:29" ht="15" customHeight="1" x14ac:dyDescent="0.25">
      <c r="B46" s="67" t="s">
        <v>405</v>
      </c>
      <c r="C46" s="58"/>
      <c r="D46" s="167" t="s">
        <v>1159</v>
      </c>
      <c r="E46" s="167"/>
      <c r="F46" s="58" t="e">
        <f>NA()</f>
        <v>#N/A</v>
      </c>
      <c r="G46" s="61">
        <f t="shared" si="0"/>
        <v>0</v>
      </c>
      <c r="H46" s="62">
        <f t="shared" si="9"/>
        <v>0</v>
      </c>
      <c r="I46" s="66"/>
      <c r="J46" s="62">
        <f t="shared" si="3"/>
        <v>0</v>
      </c>
      <c r="K46" s="315">
        <f t="shared" si="4"/>
        <v>0</v>
      </c>
      <c r="O46" s="43"/>
      <c r="P46" s="43"/>
      <c r="Q46" s="43"/>
      <c r="R46" s="43"/>
      <c r="Z46" s="43"/>
      <c r="AA46" s="43"/>
      <c r="AB46" s="43"/>
      <c r="AC46" s="43"/>
    </row>
    <row r="47" spans="2:29" ht="15" customHeight="1" x14ac:dyDescent="0.25">
      <c r="B47" s="138" t="s">
        <v>714</v>
      </c>
      <c r="C47" s="58"/>
      <c r="D47" s="167" t="s">
        <v>751</v>
      </c>
      <c r="E47" s="167"/>
      <c r="F47" s="58"/>
      <c r="G47" s="61">
        <v>500000</v>
      </c>
      <c r="H47" s="62">
        <f t="shared" si="9"/>
        <v>0</v>
      </c>
      <c r="I47" s="66"/>
      <c r="J47" s="62">
        <f t="shared" si="3"/>
        <v>0</v>
      </c>
      <c r="K47" s="315">
        <f t="shared" si="4"/>
        <v>0</v>
      </c>
      <c r="O47" s="43"/>
      <c r="P47" s="43"/>
      <c r="Q47" s="43"/>
      <c r="R47" s="43"/>
      <c r="Z47" s="43"/>
      <c r="AA47" s="43"/>
      <c r="AB47" s="43"/>
      <c r="AC47" s="43"/>
    </row>
    <row r="48" spans="2:29" ht="15" customHeight="1" x14ac:dyDescent="0.25">
      <c r="B48" s="138" t="s">
        <v>715</v>
      </c>
      <c r="C48" s="58"/>
      <c r="D48" s="167" t="s">
        <v>6</v>
      </c>
      <c r="E48" s="167"/>
      <c r="F48" s="58" t="e">
        <f>NA()</f>
        <v>#N/A</v>
      </c>
      <c r="G48" s="61">
        <f t="shared" ref="G48" si="15">IF(ISNA(F48),0,INDEX(IF(UPPER(RIGHT(F48,1))=Low,UnitCostLow, IF(UPPER(RIGHT(F48,1))=High,UnitCostHigh,UnitCostSpecified)),MATCH(UPPER(LEFT(F48,LEN(F48)-1)),CostCode,0)))</f>
        <v>0</v>
      </c>
      <c r="H48" s="62">
        <f t="shared" ref="H48" si="16">G48*E48</f>
        <v>0</v>
      </c>
      <c r="I48" s="66"/>
      <c r="J48" s="62">
        <f t="shared" ref="J48" si="17">H48*I48</f>
        <v>0</v>
      </c>
      <c r="K48" s="315">
        <f t="shared" ref="K48" si="18">H48*(1-I48)</f>
        <v>0</v>
      </c>
      <c r="O48" s="43"/>
      <c r="P48" s="43"/>
      <c r="Q48" s="43"/>
      <c r="R48" s="43"/>
      <c r="Z48" s="43"/>
      <c r="AA48" s="43"/>
      <c r="AB48" s="43"/>
      <c r="AC48" s="43"/>
    </row>
    <row r="49" spans="2:29" ht="15" customHeight="1" x14ac:dyDescent="0.25">
      <c r="B49" s="138" t="s">
        <v>716</v>
      </c>
      <c r="C49" s="58"/>
      <c r="D49" s="167" t="s">
        <v>8</v>
      </c>
      <c r="E49" s="167"/>
      <c r="F49" s="58" t="e">
        <f>NA()</f>
        <v>#N/A</v>
      </c>
      <c r="G49" s="61">
        <f t="shared" ref="G49" si="19">IF(ISNA(F49),0,INDEX(IF(UPPER(RIGHT(F49,1))=Low,UnitCostLow, IF(UPPER(RIGHT(F49,1))=High,UnitCostHigh,UnitCostSpecified)),MATCH(UPPER(LEFT(F49,LEN(F49)-1)),CostCode,0)))</f>
        <v>0</v>
      </c>
      <c r="H49" s="62">
        <f t="shared" ref="H49" si="20">G49*E49</f>
        <v>0</v>
      </c>
      <c r="I49" s="66"/>
      <c r="J49" s="62">
        <f t="shared" ref="J49" si="21">H49*I49</f>
        <v>0</v>
      </c>
      <c r="K49" s="315">
        <f t="shared" ref="K49" si="22">H49*(1-I49)</f>
        <v>0</v>
      </c>
      <c r="O49" s="43"/>
      <c r="P49" s="43"/>
      <c r="Q49" s="43"/>
      <c r="R49" s="43"/>
      <c r="Z49" s="43"/>
      <c r="AA49" s="43"/>
      <c r="AB49" s="43"/>
      <c r="AC49" s="43"/>
    </row>
    <row r="50" spans="2:29" ht="15" customHeight="1" x14ac:dyDescent="0.25">
      <c r="B50" s="138" t="s">
        <v>717</v>
      </c>
      <c r="C50" s="58"/>
      <c r="D50" s="167" t="s">
        <v>6</v>
      </c>
      <c r="E50" s="167"/>
      <c r="F50" s="58" t="e">
        <f>NA()</f>
        <v>#N/A</v>
      </c>
      <c r="G50" s="61">
        <f t="shared" ref="G50" si="23">IF(ISNA(F50),0,INDEX(IF(UPPER(RIGHT(F50,1))=Low,UnitCostLow, IF(UPPER(RIGHT(F50,1))=High,UnitCostHigh,UnitCostSpecified)),MATCH(UPPER(LEFT(F50,LEN(F50)-1)),CostCode,0)))</f>
        <v>0</v>
      </c>
      <c r="H50" s="62">
        <f t="shared" ref="H50" si="24">G50*E50</f>
        <v>0</v>
      </c>
      <c r="I50" s="66"/>
      <c r="J50" s="62">
        <f t="shared" ref="J50" si="25">H50*I50</f>
        <v>0</v>
      </c>
      <c r="K50" s="315">
        <f t="shared" ref="K50" si="26">H50*(1-I50)</f>
        <v>0</v>
      </c>
      <c r="O50" s="43"/>
      <c r="P50" s="43"/>
      <c r="Q50" s="43"/>
      <c r="R50" s="43"/>
      <c r="Z50" s="43"/>
      <c r="AA50" s="43"/>
      <c r="AB50" s="43"/>
      <c r="AC50" s="43"/>
    </row>
    <row r="51" spans="2:29" ht="15" customHeight="1" x14ac:dyDescent="0.25">
      <c r="B51" s="131" t="s">
        <v>649</v>
      </c>
      <c r="C51" s="326"/>
      <c r="D51" s="595"/>
      <c r="E51" s="595"/>
      <c r="F51" s="326"/>
      <c r="G51" s="326"/>
      <c r="H51" s="328"/>
      <c r="I51" s="329"/>
      <c r="J51" s="330"/>
      <c r="K51" s="331"/>
      <c r="O51" s="43"/>
      <c r="P51" s="43"/>
      <c r="Q51" s="43"/>
      <c r="R51" s="43"/>
      <c r="Z51" s="43"/>
      <c r="AA51" s="43"/>
      <c r="AB51" s="43"/>
      <c r="AC51" s="43"/>
    </row>
    <row r="52" spans="2:29" ht="15" customHeight="1" x14ac:dyDescent="0.25">
      <c r="B52" s="138" t="s">
        <v>695</v>
      </c>
      <c r="C52" s="58"/>
      <c r="D52" s="167" t="s">
        <v>8</v>
      </c>
      <c r="E52" s="167"/>
      <c r="F52" s="58"/>
      <c r="G52" s="61">
        <v>439359.8</v>
      </c>
      <c r="H52" s="62">
        <f t="shared" si="9"/>
        <v>0</v>
      </c>
      <c r="I52" s="66"/>
      <c r="J52" s="62">
        <f t="shared" si="3"/>
        <v>0</v>
      </c>
      <c r="K52" s="315">
        <f t="shared" si="4"/>
        <v>0</v>
      </c>
      <c r="O52" s="43"/>
      <c r="P52" s="43"/>
      <c r="Q52" s="43"/>
      <c r="R52" s="43"/>
      <c r="Z52" s="43"/>
      <c r="AA52" s="43"/>
      <c r="AB52" s="43"/>
      <c r="AC52" s="43"/>
    </row>
    <row r="53" spans="2:29" ht="15" customHeight="1" x14ac:dyDescent="0.25">
      <c r="B53" s="138" t="s">
        <v>688</v>
      </c>
      <c r="C53" s="58"/>
      <c r="D53" s="167" t="s">
        <v>201</v>
      </c>
      <c r="E53" s="167"/>
      <c r="F53" s="58" t="e">
        <f>NA()</f>
        <v>#N/A</v>
      </c>
      <c r="G53" s="61">
        <f t="shared" ref="G53" si="27">IF(ISNA(F53),0,INDEX(IF(UPPER(RIGHT(F53,1))=Low,UnitCostLow, IF(UPPER(RIGHT(F53,1))=High,UnitCostHigh,UnitCostSpecified)),MATCH(UPPER(LEFT(F53,LEN(F53)-1)),CostCode,0)))</f>
        <v>0</v>
      </c>
      <c r="H53" s="62">
        <f t="shared" ref="H53" si="28">G53*E53</f>
        <v>0</v>
      </c>
      <c r="I53" s="66"/>
      <c r="J53" s="62">
        <f t="shared" ref="J53" si="29">H53*I53</f>
        <v>0</v>
      </c>
      <c r="K53" s="315">
        <f t="shared" ref="K53" si="30">H53*(1-I53)</f>
        <v>0</v>
      </c>
      <c r="O53" s="43"/>
      <c r="P53" s="43"/>
      <c r="Q53" s="43"/>
      <c r="R53" s="43"/>
      <c r="Z53" s="43"/>
      <c r="AA53" s="43"/>
      <c r="AB53" s="43"/>
      <c r="AC53" s="43"/>
    </row>
    <row r="54" spans="2:29" ht="15" customHeight="1" x14ac:dyDescent="0.25">
      <c r="B54" s="138" t="s">
        <v>694</v>
      </c>
      <c r="C54" s="58"/>
      <c r="D54" s="167" t="s">
        <v>696</v>
      </c>
      <c r="E54" s="167"/>
      <c r="F54" s="58" t="e">
        <f>NA()</f>
        <v>#N/A</v>
      </c>
      <c r="G54" s="61">
        <f t="shared" ref="G54" si="31">IF(ISNA(F54),0,INDEX(IF(UPPER(RIGHT(F54,1))=Low,UnitCostLow, IF(UPPER(RIGHT(F54,1))=High,UnitCostHigh,UnitCostSpecified)),MATCH(UPPER(LEFT(F54,LEN(F54)-1)),CostCode,0)))</f>
        <v>0</v>
      </c>
      <c r="H54" s="62">
        <f t="shared" ref="H54" si="32">G54*E54</f>
        <v>0</v>
      </c>
      <c r="I54" s="66"/>
      <c r="J54" s="62">
        <f t="shared" ref="J54" si="33">H54*I54</f>
        <v>0</v>
      </c>
      <c r="K54" s="315">
        <f t="shared" ref="K54" si="34">H54*(1-I54)</f>
        <v>0</v>
      </c>
      <c r="O54" s="43"/>
      <c r="P54" s="43"/>
      <c r="Q54" s="43"/>
      <c r="R54" s="43"/>
      <c r="Z54" s="43"/>
      <c r="AA54" s="43"/>
      <c r="AB54" s="43"/>
      <c r="AC54" s="43"/>
    </row>
    <row r="55" spans="2:29" ht="15" customHeight="1" x14ac:dyDescent="0.25">
      <c r="B55" s="67" t="s">
        <v>1161</v>
      </c>
      <c r="C55" s="58"/>
      <c r="D55" s="167" t="s">
        <v>20</v>
      </c>
      <c r="E55" s="167"/>
      <c r="F55" s="58" t="e">
        <f>NA()</f>
        <v>#N/A</v>
      </c>
      <c r="G55" s="61">
        <f t="shared" si="0"/>
        <v>0</v>
      </c>
      <c r="H55" s="62">
        <f t="shared" si="9"/>
        <v>0</v>
      </c>
      <c r="I55" s="66"/>
      <c r="J55" s="62">
        <f t="shared" si="3"/>
        <v>0</v>
      </c>
      <c r="K55" s="315">
        <f t="shared" si="4"/>
        <v>0</v>
      </c>
      <c r="O55" s="43"/>
      <c r="P55" s="43"/>
      <c r="Q55" s="43"/>
      <c r="R55" s="43"/>
      <c r="Z55" s="43"/>
      <c r="AA55" s="43"/>
      <c r="AB55" s="43"/>
      <c r="AC55" s="43"/>
    </row>
    <row r="56" spans="2:29" ht="15" customHeight="1" x14ac:dyDescent="0.25">
      <c r="B56" s="67" t="s">
        <v>406</v>
      </c>
      <c r="C56" s="58"/>
      <c r="D56" s="167" t="s">
        <v>20</v>
      </c>
      <c r="E56" s="167"/>
      <c r="F56" s="58" t="e">
        <f>NA()</f>
        <v>#N/A</v>
      </c>
      <c r="G56" s="61">
        <f t="shared" si="0"/>
        <v>0</v>
      </c>
      <c r="H56" s="62">
        <f t="shared" si="9"/>
        <v>0</v>
      </c>
      <c r="I56" s="66"/>
      <c r="J56" s="62">
        <f t="shared" si="3"/>
        <v>0</v>
      </c>
      <c r="K56" s="315">
        <f t="shared" si="4"/>
        <v>0</v>
      </c>
      <c r="O56" s="43"/>
      <c r="P56" s="43"/>
      <c r="Q56" s="43"/>
      <c r="R56" s="43"/>
      <c r="Z56" s="43"/>
      <c r="AA56" s="43"/>
      <c r="AB56" s="43"/>
      <c r="AC56" s="43"/>
    </row>
    <row r="57" spans="2:29" ht="15" customHeight="1" x14ac:dyDescent="0.25">
      <c r="B57" s="67" t="s">
        <v>407</v>
      </c>
      <c r="C57" s="58"/>
      <c r="D57" s="167" t="s">
        <v>398</v>
      </c>
      <c r="E57" s="167"/>
      <c r="F57" s="58" t="e">
        <f>NA()</f>
        <v>#N/A</v>
      </c>
      <c r="G57" s="61">
        <f>IF(ISNA(F57),0,INDEX(IF(UPPER(RIGHT(F57,1))=Low,UnitCostLow, IF(UPPER(RIGHT(F57,1))=High,UnitCostHigh,UnitCostSpecified)),MATCH(UPPER(LEFT(F57,LEN(F57)-1)),CostCode,0)))</f>
        <v>0</v>
      </c>
      <c r="H57" s="62">
        <f>G57*E57</f>
        <v>0</v>
      </c>
      <c r="I57" s="66"/>
      <c r="J57" s="62">
        <f>H57*I57</f>
        <v>0</v>
      </c>
      <c r="K57" s="315">
        <f>H57*(1-I57)</f>
        <v>0</v>
      </c>
      <c r="O57" s="43"/>
      <c r="P57" s="43"/>
      <c r="Q57" s="43"/>
      <c r="R57" s="43"/>
      <c r="Z57" s="43"/>
      <c r="AA57" s="43"/>
      <c r="AB57" s="43"/>
      <c r="AC57" s="43"/>
    </row>
    <row r="58" spans="2:29" ht="15" customHeight="1" x14ac:dyDescent="0.25">
      <c r="B58" s="67" t="s">
        <v>647</v>
      </c>
      <c r="C58" s="58"/>
      <c r="D58" s="167" t="s">
        <v>20</v>
      </c>
      <c r="E58" s="167"/>
      <c r="F58" s="58" t="e">
        <f>NA()</f>
        <v>#N/A</v>
      </c>
      <c r="G58" s="61">
        <f>IF(ISNA(F58),0,INDEX(IF(UPPER(RIGHT(F58,1))=Low,UnitCostLow, IF(UPPER(RIGHT(F58,1))=High,UnitCostHigh,UnitCostSpecified)),MATCH(UPPER(LEFT(F58,LEN(F58)-1)),CostCode,0)))</f>
        <v>0</v>
      </c>
      <c r="H58" s="62">
        <f>G58*E58</f>
        <v>0</v>
      </c>
      <c r="I58" s="66"/>
      <c r="J58" s="62">
        <f>H58*I58</f>
        <v>0</v>
      </c>
      <c r="K58" s="315">
        <f>H58*(1-I58)</f>
        <v>0</v>
      </c>
      <c r="O58" s="43"/>
      <c r="P58" s="43"/>
      <c r="Q58" s="43"/>
      <c r="R58" s="43"/>
      <c r="Z58" s="43"/>
      <c r="AA58" s="43"/>
      <c r="AB58" s="43"/>
      <c r="AC58" s="43"/>
    </row>
    <row r="59" spans="2:29" ht="15" customHeight="1" x14ac:dyDescent="0.25">
      <c r="B59" s="138" t="s">
        <v>11</v>
      </c>
      <c r="C59" s="58"/>
      <c r="D59" s="167"/>
      <c r="E59" s="167"/>
      <c r="F59" s="58" t="e">
        <f>NA()</f>
        <v>#N/A</v>
      </c>
      <c r="G59" s="61">
        <f t="shared" si="0"/>
        <v>0</v>
      </c>
      <c r="H59" s="62">
        <f t="shared" si="9"/>
        <v>0</v>
      </c>
      <c r="I59" s="66"/>
      <c r="J59" s="62">
        <f>H59*I59</f>
        <v>0</v>
      </c>
      <c r="K59" s="315">
        <f t="shared" si="4"/>
        <v>0</v>
      </c>
      <c r="O59" s="43"/>
      <c r="P59" s="43"/>
      <c r="Q59" s="43"/>
      <c r="R59" s="43"/>
      <c r="Z59" s="43"/>
      <c r="AA59" s="43"/>
      <c r="AB59" s="43"/>
      <c r="AC59" s="43"/>
    </row>
    <row r="60" spans="2:29" ht="15" customHeight="1" x14ac:dyDescent="0.25">
      <c r="B60" s="317"/>
      <c r="C60" s="155"/>
      <c r="D60" s="576"/>
      <c r="E60" s="576"/>
      <c r="F60" s="155"/>
      <c r="G60" s="318" t="s">
        <v>651</v>
      </c>
      <c r="H60" s="319">
        <f>SUM(H52:H59)+0.0001</f>
        <v>1E-4</v>
      </c>
      <c r="I60" s="158"/>
      <c r="J60" s="319"/>
      <c r="K60" s="320"/>
      <c r="O60" s="43"/>
      <c r="P60" s="43"/>
      <c r="Q60" s="43"/>
      <c r="R60" s="43"/>
      <c r="Z60" s="43"/>
      <c r="AA60" s="43"/>
      <c r="AB60" s="43"/>
      <c r="AC60" s="43"/>
    </row>
    <row r="61" spans="2:29" ht="15" customHeight="1" x14ac:dyDescent="0.25">
      <c r="B61" s="138" t="s">
        <v>650</v>
      </c>
      <c r="C61" s="69"/>
      <c r="D61" s="167" t="s">
        <v>59</v>
      </c>
      <c r="E61" s="600">
        <v>0</v>
      </c>
      <c r="F61" s="58"/>
      <c r="G61" s="215"/>
      <c r="H61" s="62"/>
      <c r="I61" s="66"/>
      <c r="J61" s="62"/>
      <c r="K61" s="315"/>
      <c r="O61" s="43"/>
      <c r="P61" s="43"/>
      <c r="Q61" s="43"/>
      <c r="R61" s="43"/>
      <c r="Z61" s="43"/>
      <c r="AA61" s="43"/>
      <c r="AB61" s="43"/>
      <c r="AC61" s="43"/>
    </row>
    <row r="62" spans="2:29" ht="15" customHeight="1" thickBot="1" x14ac:dyDescent="0.3">
      <c r="B62" s="73"/>
      <c r="C62" s="226"/>
      <c r="D62" s="578"/>
      <c r="E62" s="578"/>
      <c r="F62" s="74"/>
      <c r="G62" s="227" t="s">
        <v>652</v>
      </c>
      <c r="H62" s="228">
        <f>H60*E61</f>
        <v>0</v>
      </c>
      <c r="I62" s="164"/>
      <c r="J62" s="78">
        <f>H62*I62</f>
        <v>0</v>
      </c>
      <c r="K62" s="321">
        <f t="shared" ref="K62" si="35">H62*(1-I62)</f>
        <v>0</v>
      </c>
      <c r="O62" s="43"/>
      <c r="P62" s="43"/>
      <c r="Q62" s="43"/>
      <c r="R62" s="43"/>
      <c r="Z62" s="43"/>
      <c r="AA62" s="43"/>
      <c r="AB62" s="43"/>
      <c r="AC62" s="43"/>
    </row>
    <row r="63" spans="2:29" ht="15" customHeight="1" x14ac:dyDescent="0.25">
      <c r="B63" s="322"/>
      <c r="C63" s="50"/>
      <c r="D63" s="219"/>
      <c r="E63" s="601"/>
      <c r="F63" s="87"/>
      <c r="G63" s="87" t="s">
        <v>353</v>
      </c>
      <c r="H63" s="91">
        <f>SUM(H5:H50)+H62+0.0001</f>
        <v>1E-4</v>
      </c>
      <c r="I63" s="121"/>
      <c r="J63" s="91">
        <f>SUM(J5:J50)+J62</f>
        <v>0</v>
      </c>
      <c r="K63" s="323">
        <f>SUM(K5:K50)+K62</f>
        <v>0</v>
      </c>
      <c r="O63" s="43"/>
      <c r="P63" s="43"/>
      <c r="Q63" s="43"/>
      <c r="R63" s="43"/>
      <c r="Z63" s="43"/>
      <c r="AA63" s="43"/>
      <c r="AB63" s="43"/>
      <c r="AC63" s="43"/>
    </row>
    <row r="64" spans="2:29" ht="15" customHeight="1" thickBot="1" x14ac:dyDescent="0.3">
      <c r="B64" s="123"/>
      <c r="C64" s="98"/>
      <c r="D64" s="599"/>
      <c r="E64" s="602"/>
      <c r="F64" s="98"/>
      <c r="G64" s="99" t="s">
        <v>354</v>
      </c>
      <c r="H64" s="100"/>
      <c r="I64" s="125"/>
      <c r="J64" s="101">
        <f>J63/H63</f>
        <v>0</v>
      </c>
      <c r="K64" s="324">
        <f>K63/H63</f>
        <v>0</v>
      </c>
      <c r="O64" s="43"/>
      <c r="P64" s="43"/>
      <c r="Q64" s="43"/>
      <c r="R64" s="43"/>
      <c r="Z64" s="43"/>
      <c r="AA64" s="43"/>
      <c r="AB64" s="43"/>
      <c r="AC64" s="43"/>
    </row>
    <row r="65" spans="5:29" x14ac:dyDescent="0.25">
      <c r="E65" s="186"/>
      <c r="F65" s="43"/>
      <c r="O65" s="43"/>
      <c r="P65" s="43"/>
      <c r="Q65" s="43"/>
      <c r="R65" s="43"/>
      <c r="Z65" s="43"/>
      <c r="AA65" s="43"/>
      <c r="AB65" s="43"/>
      <c r="AC65" s="43"/>
    </row>
    <row r="66" spans="5:29" x14ac:dyDescent="0.25">
      <c r="E66" s="186"/>
      <c r="F66" s="43"/>
      <c r="O66" s="43"/>
      <c r="P66" s="43"/>
      <c r="Q66" s="43"/>
      <c r="R66" s="43"/>
      <c r="Z66" s="43"/>
      <c r="AA66" s="43"/>
      <c r="AB66" s="43"/>
      <c r="AC66" s="43"/>
    </row>
    <row r="67" spans="5:29" x14ac:dyDescent="0.25">
      <c r="E67" s="186"/>
      <c r="F67" s="43"/>
      <c r="O67" s="43"/>
      <c r="P67" s="43"/>
      <c r="Q67" s="43"/>
      <c r="R67" s="43"/>
      <c r="Z67" s="43"/>
      <c r="AA67" s="43"/>
      <c r="AB67" s="43"/>
      <c r="AC67" s="43"/>
    </row>
    <row r="68" spans="5:29" x14ac:dyDescent="0.25">
      <c r="E68" s="186"/>
      <c r="F68" s="43"/>
      <c r="O68" s="43"/>
      <c r="P68" s="43"/>
      <c r="Q68" s="43"/>
      <c r="R68" s="43"/>
      <c r="Z68" s="43"/>
      <c r="AA68" s="43"/>
      <c r="AB68" s="43"/>
      <c r="AC68" s="43"/>
    </row>
    <row r="69" spans="5:29" x14ac:dyDescent="0.25">
      <c r="E69" s="186"/>
      <c r="F69" s="43"/>
      <c r="O69" s="43"/>
      <c r="P69" s="43"/>
      <c r="Q69" s="43"/>
      <c r="R69" s="43"/>
      <c r="Z69" s="43"/>
      <c r="AA69" s="43"/>
      <c r="AB69" s="43"/>
      <c r="AC69" s="43"/>
    </row>
    <row r="70" spans="5:29" x14ac:dyDescent="0.25">
      <c r="E70" s="186"/>
      <c r="F70" s="43"/>
      <c r="O70" s="43"/>
      <c r="P70" s="43"/>
      <c r="Q70" s="43"/>
      <c r="R70" s="43"/>
      <c r="Z70" s="43"/>
      <c r="AA70" s="43"/>
      <c r="AB70" s="43"/>
      <c r="AC70" s="43"/>
    </row>
    <row r="71" spans="5:29" x14ac:dyDescent="0.25">
      <c r="E71" s="186"/>
      <c r="F71" s="43"/>
      <c r="O71" s="43"/>
      <c r="P71" s="43"/>
      <c r="Q71" s="43"/>
      <c r="R71" s="43"/>
      <c r="Z71" s="43"/>
      <c r="AA71" s="43"/>
      <c r="AB71" s="43"/>
      <c r="AC71" s="43"/>
    </row>
    <row r="72" spans="5:29" x14ac:dyDescent="0.25">
      <c r="E72" s="186"/>
      <c r="F72" s="43"/>
      <c r="O72" s="43"/>
      <c r="P72" s="43"/>
      <c r="Q72" s="43"/>
      <c r="R72" s="43"/>
      <c r="Z72" s="43"/>
      <c r="AA72" s="43"/>
      <c r="AB72" s="43"/>
      <c r="AC72" s="43"/>
    </row>
    <row r="73" spans="5:29" x14ac:dyDescent="0.25">
      <c r="E73" s="186"/>
      <c r="F73" s="43"/>
      <c r="O73" s="43"/>
      <c r="P73" s="43"/>
      <c r="Q73" s="43"/>
      <c r="R73" s="43"/>
      <c r="Z73" s="43"/>
      <c r="AA73" s="43"/>
      <c r="AB73" s="43"/>
      <c r="AC73" s="43"/>
    </row>
    <row r="74" spans="5:29" x14ac:dyDescent="0.25">
      <c r="E74" s="186"/>
      <c r="F74" s="43"/>
      <c r="O74" s="43"/>
      <c r="P74" s="43"/>
      <c r="Q74" s="43"/>
      <c r="R74" s="43"/>
      <c r="Z74" s="43"/>
      <c r="AA74" s="43"/>
      <c r="AB74" s="43"/>
      <c r="AC74" s="43"/>
    </row>
    <row r="75" spans="5:29" x14ac:dyDescent="0.25">
      <c r="E75" s="186"/>
      <c r="F75" s="43"/>
      <c r="O75" s="43"/>
      <c r="P75" s="43"/>
      <c r="Q75" s="43"/>
      <c r="R75" s="43"/>
      <c r="Z75" s="43"/>
      <c r="AA75" s="43"/>
      <c r="AB75" s="43"/>
      <c r="AC75" s="43"/>
    </row>
    <row r="76" spans="5:29" x14ac:dyDescent="0.25">
      <c r="E76" s="186"/>
      <c r="F76" s="43"/>
      <c r="O76" s="43"/>
      <c r="P76" s="43"/>
      <c r="Q76" s="43"/>
      <c r="R76" s="43"/>
      <c r="Z76" s="43"/>
      <c r="AA76" s="43"/>
      <c r="AB76" s="43"/>
      <c r="AC76" s="43"/>
    </row>
    <row r="77" spans="5:29" x14ac:dyDescent="0.25">
      <c r="E77" s="186"/>
      <c r="F77" s="43"/>
      <c r="O77" s="43"/>
      <c r="P77" s="43"/>
      <c r="Q77" s="43"/>
      <c r="R77" s="43"/>
      <c r="Z77" s="43"/>
      <c r="AA77" s="43"/>
      <c r="AB77" s="43"/>
      <c r="AC77" s="43"/>
    </row>
    <row r="78" spans="5:29" x14ac:dyDescent="0.25">
      <c r="E78" s="186"/>
      <c r="F78" s="43"/>
      <c r="O78" s="43"/>
      <c r="P78" s="43"/>
      <c r="Q78" s="43"/>
      <c r="R78" s="43"/>
      <c r="Z78" s="43"/>
      <c r="AA78" s="43"/>
      <c r="AB78" s="43"/>
      <c r="AC78" s="43"/>
    </row>
    <row r="79" spans="5:29" x14ac:dyDescent="0.25">
      <c r="E79" s="186"/>
      <c r="F79" s="43"/>
      <c r="O79" s="43"/>
      <c r="P79" s="43"/>
      <c r="Q79" s="43"/>
      <c r="R79" s="43"/>
      <c r="Z79" s="43"/>
      <c r="AA79" s="43"/>
      <c r="AB79" s="43"/>
      <c r="AC79" s="43"/>
    </row>
    <row r="80" spans="5:29" x14ac:dyDescent="0.25">
      <c r="E80" s="186"/>
      <c r="F80" s="43"/>
      <c r="O80" s="43"/>
      <c r="P80" s="43"/>
      <c r="Q80" s="43"/>
      <c r="R80" s="43"/>
      <c r="Z80" s="43"/>
      <c r="AA80" s="43"/>
      <c r="AB80" s="43"/>
      <c r="AC80" s="43"/>
    </row>
    <row r="81" spans="5:29" x14ac:dyDescent="0.25">
      <c r="E81" s="186"/>
      <c r="F81" s="43"/>
      <c r="O81" s="43"/>
      <c r="P81" s="43"/>
      <c r="Q81" s="43"/>
      <c r="R81" s="43"/>
      <c r="Z81" s="43"/>
      <c r="AA81" s="43"/>
      <c r="AB81" s="43"/>
      <c r="AC81" s="43"/>
    </row>
    <row r="82" spans="5:29" x14ac:dyDescent="0.25">
      <c r="E82" s="186"/>
      <c r="F82" s="43"/>
      <c r="O82" s="43"/>
      <c r="P82" s="43"/>
      <c r="Q82" s="43"/>
      <c r="R82" s="43"/>
      <c r="Z82" s="43"/>
      <c r="AA82" s="43"/>
      <c r="AB82" s="43"/>
      <c r="AC82" s="43"/>
    </row>
    <row r="83" spans="5:29" x14ac:dyDescent="0.25">
      <c r="E83" s="186"/>
      <c r="F83" s="43"/>
      <c r="O83" s="43"/>
      <c r="P83" s="43"/>
      <c r="Q83" s="43"/>
      <c r="R83" s="43"/>
      <c r="Z83" s="43"/>
      <c r="AA83" s="43"/>
      <c r="AB83" s="43"/>
      <c r="AC83" s="43"/>
    </row>
    <row r="84" spans="5:29" x14ac:dyDescent="0.25">
      <c r="E84" s="186"/>
      <c r="F84" s="43"/>
      <c r="O84" s="43"/>
      <c r="P84" s="43"/>
      <c r="Q84" s="43"/>
      <c r="Z84" s="43"/>
      <c r="AA84" s="43"/>
      <c r="AB84" s="43"/>
    </row>
    <row r="85" spans="5:29" x14ac:dyDescent="0.25">
      <c r="E85" s="186"/>
      <c r="F85" s="43"/>
      <c r="O85" s="43"/>
      <c r="P85" s="43"/>
      <c r="Q85" s="43"/>
      <c r="Z85" s="43"/>
      <c r="AA85" s="43"/>
      <c r="AB85" s="43"/>
    </row>
    <row r="86" spans="5:29" x14ac:dyDescent="0.25">
      <c r="E86" s="186"/>
      <c r="F86" s="43"/>
      <c r="O86" s="43"/>
      <c r="P86" s="43"/>
      <c r="Q86" s="43"/>
      <c r="Z86" s="43"/>
      <c r="AA86" s="43"/>
      <c r="AB86" s="43"/>
    </row>
    <row r="87" spans="5:29" x14ac:dyDescent="0.25">
      <c r="E87" s="186"/>
      <c r="F87" s="43"/>
      <c r="O87" s="43"/>
      <c r="P87" s="43"/>
      <c r="Q87" s="43"/>
      <c r="Z87" s="43"/>
      <c r="AA87" s="43"/>
      <c r="AB87" s="43"/>
    </row>
    <row r="88" spans="5:29" x14ac:dyDescent="0.25">
      <c r="E88" s="186"/>
      <c r="F88" s="43"/>
      <c r="O88" s="43"/>
      <c r="P88" s="43"/>
      <c r="Q88" s="43"/>
      <c r="Z88" s="43"/>
      <c r="AA88" s="43"/>
      <c r="AB88" s="43"/>
    </row>
    <row r="89" spans="5:29" x14ac:dyDescent="0.25">
      <c r="E89" s="186"/>
      <c r="F89" s="43"/>
      <c r="O89" s="43"/>
      <c r="P89" s="43"/>
      <c r="Q89" s="43"/>
      <c r="Z89" s="43"/>
      <c r="AA89" s="43"/>
      <c r="AB89" s="43"/>
    </row>
    <row r="90" spans="5:29" x14ac:dyDescent="0.25">
      <c r="E90" s="186"/>
      <c r="F90" s="43"/>
      <c r="O90" s="43"/>
      <c r="P90" s="43"/>
      <c r="Q90" s="43"/>
      <c r="Z90" s="43"/>
      <c r="AA90" s="43"/>
      <c r="AB90" s="43"/>
    </row>
    <row r="91" spans="5:29" x14ac:dyDescent="0.25">
      <c r="E91" s="186"/>
      <c r="F91" s="43"/>
      <c r="O91" s="43"/>
      <c r="P91" s="43"/>
      <c r="Q91" s="43"/>
      <c r="Z91" s="43"/>
      <c r="AA91" s="43"/>
      <c r="AB91" s="43"/>
    </row>
    <row r="92" spans="5:29" x14ac:dyDescent="0.25">
      <c r="E92" s="186"/>
      <c r="F92" s="43"/>
      <c r="O92" s="43"/>
      <c r="P92" s="43"/>
      <c r="Q92" s="43"/>
      <c r="Z92" s="43"/>
      <c r="AA92" s="43"/>
      <c r="AB92" s="43"/>
    </row>
    <row r="93" spans="5:29" x14ac:dyDescent="0.25">
      <c r="E93" s="186"/>
      <c r="F93" s="43"/>
      <c r="O93" s="43"/>
      <c r="P93" s="43"/>
      <c r="Q93" s="43"/>
      <c r="Z93" s="43"/>
      <c r="AA93" s="43"/>
      <c r="AB93" s="43"/>
    </row>
    <row r="94" spans="5:29" x14ac:dyDescent="0.25">
      <c r="E94" s="186"/>
      <c r="F94" s="43"/>
      <c r="O94" s="43"/>
      <c r="P94" s="43"/>
      <c r="Q94" s="43"/>
      <c r="Z94" s="43"/>
      <c r="AA94" s="43"/>
      <c r="AB94" s="43"/>
    </row>
    <row r="95" spans="5:29" x14ac:dyDescent="0.25">
      <c r="E95" s="186"/>
      <c r="F95" s="43"/>
      <c r="O95" s="43"/>
      <c r="P95" s="43"/>
      <c r="Q95" s="43"/>
      <c r="Z95" s="43"/>
      <c r="AA95" s="43"/>
      <c r="AB95" s="43"/>
    </row>
    <row r="96" spans="5:29" x14ac:dyDescent="0.25">
      <c r="E96" s="186"/>
      <c r="F96" s="43"/>
      <c r="O96" s="43"/>
      <c r="P96" s="43"/>
      <c r="Q96" s="43"/>
      <c r="Z96" s="43"/>
      <c r="AA96" s="43"/>
      <c r="AB96" s="43"/>
    </row>
    <row r="97" spans="5:28" x14ac:dyDescent="0.25">
      <c r="E97" s="186"/>
      <c r="F97" s="43"/>
      <c r="O97" s="43"/>
      <c r="P97" s="43"/>
      <c r="Q97" s="43"/>
      <c r="Z97" s="43"/>
      <c r="AA97" s="43"/>
      <c r="AB97" s="43"/>
    </row>
    <row r="98" spans="5:28" x14ac:dyDescent="0.25">
      <c r="E98" s="186"/>
      <c r="F98" s="43"/>
      <c r="O98" s="43"/>
      <c r="P98" s="43"/>
      <c r="Q98" s="43"/>
      <c r="Z98" s="43"/>
      <c r="AA98" s="43"/>
      <c r="AB98" s="43"/>
    </row>
    <row r="99" spans="5:28" x14ac:dyDescent="0.25">
      <c r="E99" s="186"/>
      <c r="F99" s="43"/>
      <c r="O99" s="43"/>
      <c r="P99" s="43"/>
      <c r="Q99" s="43"/>
      <c r="Z99" s="43"/>
      <c r="AA99" s="43"/>
      <c r="AB99" s="43"/>
    </row>
    <row r="100" spans="5:28" x14ac:dyDescent="0.25">
      <c r="E100" s="186"/>
      <c r="F100" s="43"/>
      <c r="O100" s="43"/>
      <c r="P100" s="43"/>
      <c r="Q100" s="43"/>
      <c r="Z100" s="43"/>
      <c r="AA100" s="43"/>
      <c r="AB100" s="43"/>
    </row>
    <row r="101" spans="5:28" x14ac:dyDescent="0.25">
      <c r="E101" s="186"/>
      <c r="F101" s="43"/>
      <c r="O101" s="43"/>
      <c r="P101" s="43"/>
      <c r="Q101" s="43"/>
      <c r="Z101" s="43"/>
      <c r="AA101" s="43"/>
      <c r="AB101" s="43"/>
    </row>
    <row r="102" spans="5:28" x14ac:dyDescent="0.25">
      <c r="E102" s="186"/>
      <c r="F102" s="43"/>
      <c r="O102" s="43"/>
      <c r="P102" s="43"/>
      <c r="Q102" s="43"/>
      <c r="Z102" s="43"/>
      <c r="AA102" s="43"/>
      <c r="AB102" s="43"/>
    </row>
    <row r="103" spans="5:28" x14ac:dyDescent="0.25">
      <c r="E103" s="186"/>
      <c r="F103" s="43"/>
      <c r="O103" s="43"/>
      <c r="P103" s="43"/>
      <c r="Q103" s="43"/>
      <c r="Z103" s="43"/>
      <c r="AA103" s="43"/>
      <c r="AB103" s="43"/>
    </row>
    <row r="104" spans="5:28" x14ac:dyDescent="0.25">
      <c r="E104" s="186"/>
      <c r="F104" s="43"/>
      <c r="O104" s="43"/>
      <c r="P104" s="43"/>
      <c r="Q104" s="43"/>
      <c r="Z104" s="43"/>
      <c r="AA104" s="43"/>
      <c r="AB104" s="43"/>
    </row>
    <row r="105" spans="5:28" x14ac:dyDescent="0.25">
      <c r="E105" s="186"/>
      <c r="F105" s="43"/>
      <c r="O105" s="43"/>
      <c r="P105" s="43"/>
      <c r="Q105" s="43"/>
      <c r="Z105" s="43"/>
      <c r="AA105" s="43"/>
      <c r="AB105" s="43"/>
    </row>
    <row r="106" spans="5:28" x14ac:dyDescent="0.25">
      <c r="E106" s="186"/>
      <c r="F106" s="43"/>
      <c r="O106" s="43"/>
      <c r="P106" s="43"/>
      <c r="Q106" s="43"/>
      <c r="Z106" s="43"/>
      <c r="AA106" s="43"/>
      <c r="AB106" s="43"/>
    </row>
    <row r="107" spans="5:28" x14ac:dyDescent="0.25">
      <c r="E107" s="186"/>
      <c r="F107" s="43"/>
      <c r="O107" s="43"/>
      <c r="P107" s="43"/>
      <c r="Q107" s="43"/>
      <c r="Z107" s="43"/>
      <c r="AA107" s="43"/>
      <c r="AB107" s="43"/>
    </row>
    <row r="108" spans="5:28" x14ac:dyDescent="0.25">
      <c r="E108" s="186"/>
      <c r="F108" s="43"/>
      <c r="O108" s="43"/>
      <c r="P108" s="43"/>
      <c r="Q108" s="43"/>
      <c r="Z108" s="43"/>
      <c r="AA108" s="43"/>
      <c r="AB108" s="43"/>
    </row>
    <row r="109" spans="5:28" x14ac:dyDescent="0.25">
      <c r="E109" s="186"/>
      <c r="F109" s="43"/>
      <c r="O109" s="43"/>
      <c r="P109" s="43"/>
      <c r="Q109" s="43"/>
      <c r="Z109" s="43"/>
      <c r="AA109" s="43"/>
      <c r="AB109" s="43"/>
    </row>
    <row r="110" spans="5:28" x14ac:dyDescent="0.25">
      <c r="E110" s="186"/>
      <c r="F110" s="43"/>
      <c r="O110" s="43"/>
      <c r="P110" s="43"/>
      <c r="Q110" s="43"/>
      <c r="Z110" s="43"/>
      <c r="AA110" s="43"/>
      <c r="AB110" s="43"/>
    </row>
    <row r="111" spans="5:28" x14ac:dyDescent="0.25">
      <c r="E111" s="186"/>
      <c r="F111" s="43"/>
      <c r="O111" s="43"/>
      <c r="P111" s="43"/>
      <c r="Q111" s="43"/>
      <c r="Z111" s="43"/>
      <c r="AA111" s="43"/>
      <c r="AB111" s="43"/>
    </row>
    <row r="112" spans="5:28" x14ac:dyDescent="0.25">
      <c r="E112" s="186"/>
      <c r="F112" s="43"/>
      <c r="O112" s="43"/>
      <c r="P112" s="43"/>
      <c r="Q112" s="43"/>
      <c r="Z112" s="43"/>
      <c r="AA112" s="43"/>
      <c r="AB112" s="43"/>
    </row>
    <row r="113" spans="5:28" x14ac:dyDescent="0.25">
      <c r="E113" s="186"/>
      <c r="F113" s="43"/>
      <c r="O113" s="43"/>
      <c r="P113" s="43"/>
      <c r="Q113" s="43"/>
      <c r="Z113" s="43"/>
      <c r="AA113" s="43"/>
      <c r="AB113" s="43"/>
    </row>
    <row r="114" spans="5:28" x14ac:dyDescent="0.25">
      <c r="E114" s="186"/>
      <c r="F114" s="43"/>
      <c r="O114" s="43"/>
      <c r="P114" s="43"/>
      <c r="Q114" s="43"/>
      <c r="Z114" s="43"/>
      <c r="AA114" s="43"/>
      <c r="AB114" s="43"/>
    </row>
    <row r="115" spans="5:28" x14ac:dyDescent="0.25">
      <c r="E115" s="186"/>
      <c r="F115" s="43"/>
      <c r="O115" s="43"/>
      <c r="P115" s="43"/>
      <c r="Q115" s="43"/>
      <c r="Z115" s="43"/>
      <c r="AA115" s="43"/>
      <c r="AB115" s="43"/>
    </row>
    <row r="116" spans="5:28" x14ac:dyDescent="0.25">
      <c r="E116" s="186"/>
      <c r="F116" s="43"/>
      <c r="O116" s="43"/>
      <c r="P116" s="43"/>
      <c r="Q116" s="43"/>
      <c r="Z116" s="43"/>
      <c r="AA116" s="43"/>
      <c r="AB116" s="43"/>
    </row>
    <row r="117" spans="5:28" x14ac:dyDescent="0.25">
      <c r="E117" s="186"/>
      <c r="F117" s="43"/>
      <c r="O117" s="43"/>
      <c r="P117" s="43"/>
      <c r="Q117" s="43"/>
      <c r="Z117" s="43"/>
      <c r="AA117" s="43"/>
      <c r="AB117" s="43"/>
    </row>
    <row r="118" spans="5:28" x14ac:dyDescent="0.25">
      <c r="E118" s="186"/>
      <c r="F118" s="43"/>
      <c r="O118" s="43"/>
      <c r="P118" s="43"/>
      <c r="Q118" s="43"/>
      <c r="Z118" s="43"/>
      <c r="AA118" s="43"/>
      <c r="AB118" s="43"/>
    </row>
    <row r="119" spans="5:28" x14ac:dyDescent="0.25">
      <c r="E119" s="186"/>
      <c r="F119" s="43"/>
      <c r="O119" s="43"/>
      <c r="P119" s="43"/>
      <c r="Q119" s="43"/>
      <c r="Z119" s="43"/>
      <c r="AA119" s="43"/>
      <c r="AB119" s="43"/>
    </row>
    <row r="120" spans="5:28" x14ac:dyDescent="0.25">
      <c r="E120" s="186"/>
      <c r="F120" s="43"/>
      <c r="O120" s="43"/>
      <c r="P120" s="43"/>
      <c r="Q120" s="43"/>
      <c r="Z120" s="43"/>
      <c r="AA120" s="43"/>
      <c r="AB120" s="43"/>
    </row>
    <row r="121" spans="5:28" x14ac:dyDescent="0.25">
      <c r="E121" s="186"/>
      <c r="F121" s="43"/>
      <c r="O121" s="43"/>
      <c r="P121" s="43"/>
      <c r="Q121" s="43"/>
      <c r="Z121" s="43"/>
      <c r="AA121" s="43"/>
      <c r="AB121" s="43"/>
    </row>
    <row r="122" spans="5:28" x14ac:dyDescent="0.25">
      <c r="E122" s="186"/>
      <c r="F122" s="43"/>
      <c r="O122" s="43"/>
      <c r="P122" s="43"/>
      <c r="Q122" s="43"/>
      <c r="Z122" s="43"/>
      <c r="AA122" s="43"/>
      <c r="AB122" s="43"/>
    </row>
    <row r="123" spans="5:28" x14ac:dyDescent="0.25">
      <c r="E123" s="186"/>
      <c r="F123" s="43"/>
      <c r="O123" s="43"/>
      <c r="P123" s="43"/>
      <c r="Q123" s="43"/>
      <c r="Z123" s="43"/>
      <c r="AA123" s="43"/>
      <c r="AB123" s="43"/>
    </row>
    <row r="124" spans="5:28" x14ac:dyDescent="0.25">
      <c r="E124" s="186"/>
      <c r="F124" s="43"/>
      <c r="O124" s="43"/>
      <c r="P124" s="43"/>
      <c r="Q124" s="43"/>
      <c r="Z124" s="43"/>
      <c r="AA124" s="43"/>
      <c r="AB124" s="43"/>
    </row>
    <row r="125" spans="5:28" x14ac:dyDescent="0.25">
      <c r="E125" s="186"/>
      <c r="F125" s="43"/>
      <c r="O125" s="43"/>
      <c r="P125" s="43"/>
      <c r="Q125" s="43"/>
      <c r="Z125" s="43"/>
      <c r="AA125" s="43"/>
      <c r="AB125" s="43"/>
    </row>
    <row r="126" spans="5:28" x14ac:dyDescent="0.25">
      <c r="E126" s="186"/>
      <c r="F126" s="43"/>
      <c r="O126" s="43"/>
      <c r="P126" s="43"/>
      <c r="Q126" s="43"/>
      <c r="Z126" s="43"/>
      <c r="AA126" s="43"/>
      <c r="AB126" s="43"/>
    </row>
    <row r="127" spans="5:28" x14ac:dyDescent="0.25">
      <c r="E127" s="186"/>
      <c r="F127" s="43"/>
      <c r="O127" s="43"/>
      <c r="P127" s="43"/>
      <c r="Q127" s="43"/>
      <c r="Z127" s="43"/>
      <c r="AA127" s="43"/>
      <c r="AB127" s="43"/>
    </row>
    <row r="128" spans="5:28" x14ac:dyDescent="0.25">
      <c r="E128" s="186"/>
      <c r="F128" s="43"/>
      <c r="O128" s="43"/>
      <c r="P128" s="43"/>
      <c r="Q128" s="43"/>
      <c r="Z128" s="43"/>
      <c r="AA128" s="43"/>
      <c r="AB128" s="43"/>
    </row>
    <row r="129" spans="5:28" x14ac:dyDescent="0.25">
      <c r="E129" s="186"/>
      <c r="F129" s="43"/>
      <c r="O129" s="43"/>
      <c r="P129" s="43"/>
      <c r="Q129" s="43"/>
      <c r="Z129" s="43"/>
      <c r="AA129" s="43"/>
      <c r="AB129" s="43"/>
    </row>
    <row r="130" spans="5:28" x14ac:dyDescent="0.25">
      <c r="E130" s="186"/>
      <c r="F130" s="43"/>
      <c r="O130" s="43"/>
      <c r="P130" s="43"/>
      <c r="Q130" s="43"/>
      <c r="Z130" s="43"/>
      <c r="AA130" s="43"/>
      <c r="AB130" s="43"/>
    </row>
    <row r="131" spans="5:28" x14ac:dyDescent="0.25">
      <c r="E131" s="186"/>
      <c r="F131" s="43"/>
      <c r="O131" s="43"/>
      <c r="P131" s="43"/>
      <c r="Q131" s="43"/>
      <c r="Z131" s="43"/>
      <c r="AA131" s="43"/>
      <c r="AB131" s="43"/>
    </row>
    <row r="132" spans="5:28" x14ac:dyDescent="0.25">
      <c r="E132" s="186"/>
      <c r="F132" s="43"/>
      <c r="O132" s="43"/>
      <c r="P132" s="43"/>
      <c r="Q132" s="43"/>
      <c r="Z132" s="43"/>
      <c r="AA132" s="43"/>
      <c r="AB132" s="43"/>
    </row>
    <row r="133" spans="5:28" x14ac:dyDescent="0.25">
      <c r="E133" s="186"/>
      <c r="F133" s="43"/>
      <c r="O133" s="43"/>
      <c r="P133" s="43"/>
      <c r="Q133" s="43"/>
      <c r="Z133" s="43"/>
      <c r="AA133" s="43"/>
      <c r="AB133" s="43"/>
    </row>
    <row r="134" spans="5:28" x14ac:dyDescent="0.25">
      <c r="E134" s="186"/>
      <c r="F134" s="43"/>
      <c r="O134" s="43"/>
      <c r="P134" s="43"/>
      <c r="Q134" s="43"/>
      <c r="Z134" s="43"/>
      <c r="AA134" s="43"/>
      <c r="AB134" s="43"/>
    </row>
    <row r="135" spans="5:28" x14ac:dyDescent="0.25">
      <c r="E135" s="186"/>
      <c r="F135" s="43"/>
      <c r="P135" s="43"/>
      <c r="Q135" s="43"/>
      <c r="AA135" s="43"/>
      <c r="AB135" s="43"/>
    </row>
    <row r="136" spans="5:28" x14ac:dyDescent="0.25">
      <c r="E136" s="186"/>
      <c r="F136" s="43"/>
      <c r="P136" s="43"/>
      <c r="Q136" s="43"/>
      <c r="AA136" s="43"/>
      <c r="AB136" s="43"/>
    </row>
    <row r="137" spans="5:28" x14ac:dyDescent="0.25">
      <c r="E137" s="186"/>
      <c r="F137" s="43"/>
      <c r="P137" s="43"/>
      <c r="Q137" s="43"/>
      <c r="AA137" s="43"/>
      <c r="AB137" s="43"/>
    </row>
    <row r="138" spans="5:28" x14ac:dyDescent="0.25">
      <c r="E138" s="186"/>
      <c r="F138" s="43"/>
      <c r="P138" s="43"/>
      <c r="Q138" s="43"/>
      <c r="AA138" s="43"/>
      <c r="AB138" s="43"/>
    </row>
    <row r="139" spans="5:28" x14ac:dyDescent="0.25">
      <c r="E139" s="186"/>
      <c r="F139" s="43"/>
      <c r="P139" s="43"/>
      <c r="Q139" s="43"/>
      <c r="AA139" s="43"/>
      <c r="AB139" s="43"/>
    </row>
    <row r="140" spans="5:28" x14ac:dyDescent="0.25">
      <c r="E140" s="186"/>
      <c r="F140" s="43"/>
      <c r="P140" s="43"/>
      <c r="Q140" s="43"/>
      <c r="AA140" s="43"/>
      <c r="AB140" s="43"/>
    </row>
    <row r="141" spans="5:28" x14ac:dyDescent="0.25">
      <c r="E141" s="186"/>
      <c r="F141" s="43"/>
      <c r="P141" s="43"/>
      <c r="Q141" s="43"/>
      <c r="AA141" s="43"/>
      <c r="AB141" s="43"/>
    </row>
    <row r="142" spans="5:28" x14ac:dyDescent="0.25">
      <c r="E142" s="186"/>
      <c r="F142" s="43"/>
      <c r="P142" s="43"/>
      <c r="Q142" s="43"/>
      <c r="AA142" s="43"/>
      <c r="AB142" s="43"/>
    </row>
    <row r="143" spans="5:28" x14ac:dyDescent="0.25">
      <c r="E143" s="186"/>
      <c r="F143" s="43"/>
      <c r="P143" s="43"/>
      <c r="Q143" s="43"/>
      <c r="AA143" s="43"/>
      <c r="AB143" s="43"/>
    </row>
    <row r="144" spans="5:28" x14ac:dyDescent="0.25">
      <c r="E144" s="186"/>
      <c r="F144" s="43"/>
      <c r="P144" s="43"/>
      <c r="Q144" s="43"/>
      <c r="AA144" s="43"/>
      <c r="AB144" s="43"/>
    </row>
    <row r="145" spans="5:28" x14ac:dyDescent="0.25">
      <c r="E145" s="186"/>
      <c r="F145" s="43"/>
      <c r="P145" s="43"/>
      <c r="Q145" s="43"/>
      <c r="AA145" s="43"/>
      <c r="AB145" s="43"/>
    </row>
    <row r="146" spans="5:28" x14ac:dyDescent="0.25">
      <c r="E146" s="186"/>
      <c r="F146" s="43"/>
      <c r="P146" s="43"/>
      <c r="Q146" s="43"/>
      <c r="AA146" s="43"/>
      <c r="AB146" s="43"/>
    </row>
    <row r="147" spans="5:28" x14ac:dyDescent="0.25">
      <c r="E147" s="186"/>
      <c r="F147" s="43"/>
      <c r="P147" s="43"/>
      <c r="Q147" s="43"/>
      <c r="AA147" s="43"/>
      <c r="AB147" s="43"/>
    </row>
    <row r="148" spans="5:28" x14ac:dyDescent="0.25">
      <c r="E148" s="186"/>
      <c r="F148" s="43"/>
      <c r="P148" s="43"/>
      <c r="Q148" s="43"/>
      <c r="AA148" s="43"/>
      <c r="AB148" s="43"/>
    </row>
    <row r="149" spans="5:28" x14ac:dyDescent="0.25">
      <c r="E149" s="186"/>
      <c r="F149" s="43"/>
      <c r="P149" s="43"/>
      <c r="Q149" s="43"/>
      <c r="AA149" s="43"/>
      <c r="AB149" s="43"/>
    </row>
    <row r="150" spans="5:28" x14ac:dyDescent="0.25">
      <c r="E150" s="186"/>
      <c r="F150" s="43"/>
      <c r="P150" s="43"/>
      <c r="Q150" s="43"/>
      <c r="AA150" s="43"/>
      <c r="AB150" s="43"/>
    </row>
    <row r="151" spans="5:28" x14ac:dyDescent="0.25">
      <c r="E151" s="186"/>
      <c r="F151" s="43"/>
      <c r="P151" s="43"/>
      <c r="Q151" s="43"/>
      <c r="AA151" s="43"/>
      <c r="AB151" s="43"/>
    </row>
    <row r="152" spans="5:28" x14ac:dyDescent="0.25">
      <c r="E152" s="186"/>
      <c r="F152" s="43"/>
      <c r="P152" s="43"/>
      <c r="Q152" s="43"/>
      <c r="AA152" s="43"/>
      <c r="AB152" s="43"/>
    </row>
    <row r="153" spans="5:28" x14ac:dyDescent="0.25">
      <c r="E153" s="186"/>
      <c r="F153" s="43"/>
      <c r="P153" s="43"/>
      <c r="Q153" s="43"/>
      <c r="AA153" s="43"/>
      <c r="AB153" s="43"/>
    </row>
    <row r="154" spans="5:28" x14ac:dyDescent="0.25">
      <c r="E154" s="186"/>
      <c r="F154" s="43"/>
      <c r="P154" s="43"/>
      <c r="Q154" s="43"/>
      <c r="AA154" s="43"/>
      <c r="AB154" s="43"/>
    </row>
    <row r="155" spans="5:28" x14ac:dyDescent="0.25">
      <c r="E155" s="186"/>
      <c r="F155" s="43"/>
      <c r="P155" s="43"/>
      <c r="Q155" s="43"/>
      <c r="AA155" s="43"/>
      <c r="AB155" s="43"/>
    </row>
    <row r="156" spans="5:28" x14ac:dyDescent="0.25">
      <c r="E156" s="186"/>
      <c r="F156" s="43"/>
      <c r="P156" s="43"/>
      <c r="Q156" s="43"/>
      <c r="AA156" s="43"/>
      <c r="AB156" s="43"/>
    </row>
    <row r="157" spans="5:28" x14ac:dyDescent="0.25">
      <c r="E157" s="186"/>
      <c r="F157" s="43"/>
      <c r="P157" s="43"/>
      <c r="Q157" s="43"/>
      <c r="AA157" s="43"/>
      <c r="AB157" s="43"/>
    </row>
    <row r="158" spans="5:28" x14ac:dyDescent="0.25">
      <c r="E158" s="186"/>
      <c r="F158" s="43"/>
      <c r="P158" s="43"/>
      <c r="Q158" s="43"/>
      <c r="AA158" s="43"/>
      <c r="AB158" s="43"/>
    </row>
    <row r="159" spans="5:28" x14ac:dyDescent="0.25">
      <c r="E159" s="186"/>
      <c r="F159" s="43"/>
      <c r="P159" s="43"/>
      <c r="Q159" s="43"/>
      <c r="AA159" s="43"/>
      <c r="AB159" s="43"/>
    </row>
    <row r="160" spans="5:28" x14ac:dyDescent="0.25">
      <c r="E160" s="186"/>
      <c r="F160" s="43"/>
      <c r="P160" s="43"/>
      <c r="Q160" s="43"/>
      <c r="AA160" s="43"/>
      <c r="AB160" s="43"/>
    </row>
    <row r="161" spans="5:28" x14ac:dyDescent="0.25">
      <c r="E161" s="186"/>
      <c r="F161" s="43"/>
      <c r="P161" s="43"/>
      <c r="Q161" s="43"/>
      <c r="AA161" s="43"/>
      <c r="AB161" s="43"/>
    </row>
    <row r="162" spans="5:28" x14ac:dyDescent="0.25">
      <c r="E162" s="186"/>
      <c r="F162" s="43"/>
      <c r="P162" s="43"/>
      <c r="Q162" s="43"/>
      <c r="AA162" s="43"/>
      <c r="AB162" s="43"/>
    </row>
    <row r="163" spans="5:28" x14ac:dyDescent="0.25">
      <c r="E163" s="186"/>
      <c r="F163" s="43"/>
      <c r="P163" s="43"/>
      <c r="Q163" s="43"/>
      <c r="AA163" s="43"/>
      <c r="AB163" s="43"/>
    </row>
    <row r="164" spans="5:28" x14ac:dyDescent="0.25">
      <c r="E164" s="186"/>
      <c r="F164" s="43"/>
      <c r="P164" s="43"/>
      <c r="Q164" s="43"/>
      <c r="AA164" s="43"/>
      <c r="AB164" s="43"/>
    </row>
    <row r="165" spans="5:28" x14ac:dyDescent="0.25">
      <c r="E165" s="186"/>
      <c r="F165" s="43"/>
      <c r="P165" s="43"/>
      <c r="Q165" s="43"/>
      <c r="AA165" s="43"/>
      <c r="AB165" s="43"/>
    </row>
    <row r="166" spans="5:28" x14ac:dyDescent="0.25">
      <c r="E166" s="186"/>
      <c r="F166" s="43"/>
      <c r="P166" s="43"/>
      <c r="Q166" s="43"/>
      <c r="AA166" s="43"/>
      <c r="AB166" s="43"/>
    </row>
    <row r="167" spans="5:28" x14ac:dyDescent="0.25">
      <c r="E167" s="186"/>
      <c r="F167" s="43"/>
      <c r="P167" s="43"/>
      <c r="Q167" s="43"/>
      <c r="AA167" s="43"/>
      <c r="AB167" s="43"/>
    </row>
    <row r="168" spans="5:28" x14ac:dyDescent="0.25">
      <c r="E168" s="186"/>
      <c r="F168" s="43"/>
      <c r="P168" s="43"/>
      <c r="Q168" s="43"/>
      <c r="AA168" s="43"/>
      <c r="AB168" s="43"/>
    </row>
    <row r="169" spans="5:28" x14ac:dyDescent="0.25">
      <c r="E169" s="186"/>
      <c r="F169" s="43"/>
      <c r="P169" s="43"/>
      <c r="Q169" s="43"/>
      <c r="AA169" s="43"/>
      <c r="AB169" s="43"/>
    </row>
    <row r="170" spans="5:28" x14ac:dyDescent="0.25">
      <c r="E170" s="186"/>
      <c r="F170" s="43"/>
      <c r="P170" s="43"/>
      <c r="Q170" s="43"/>
      <c r="AA170" s="43"/>
      <c r="AB170" s="43"/>
    </row>
    <row r="171" spans="5:28" x14ac:dyDescent="0.25">
      <c r="E171" s="186"/>
      <c r="F171" s="43"/>
      <c r="P171" s="43"/>
      <c r="Q171" s="43"/>
      <c r="AA171" s="43"/>
      <c r="AB171" s="43"/>
    </row>
    <row r="172" spans="5:28" x14ac:dyDescent="0.25">
      <c r="E172" s="186"/>
      <c r="F172" s="43"/>
      <c r="P172" s="43"/>
      <c r="Q172" s="43"/>
      <c r="AA172" s="43"/>
      <c r="AB172" s="43"/>
    </row>
    <row r="173" spans="5:28" x14ac:dyDescent="0.25">
      <c r="E173" s="186"/>
      <c r="F173" s="43"/>
      <c r="P173" s="43"/>
      <c r="Q173" s="43"/>
      <c r="AA173" s="43"/>
      <c r="AB173" s="43"/>
    </row>
    <row r="174" spans="5:28" x14ac:dyDescent="0.25">
      <c r="E174" s="186"/>
      <c r="F174" s="43"/>
      <c r="P174" s="43"/>
      <c r="Q174" s="43"/>
      <c r="AA174" s="43"/>
      <c r="AB174" s="43"/>
    </row>
    <row r="175" spans="5:28" x14ac:dyDescent="0.25">
      <c r="E175" s="186"/>
      <c r="F175" s="43"/>
      <c r="P175" s="43"/>
      <c r="Q175" s="43"/>
      <c r="AA175" s="43"/>
      <c r="AB175" s="43"/>
    </row>
    <row r="176" spans="5:28" x14ac:dyDescent="0.25">
      <c r="E176" s="186"/>
      <c r="F176" s="43"/>
      <c r="P176" s="43"/>
      <c r="Q176" s="43"/>
      <c r="AA176" s="43"/>
      <c r="AB176" s="43"/>
    </row>
    <row r="177" spans="5:28" x14ac:dyDescent="0.25">
      <c r="E177" s="186"/>
      <c r="F177" s="43"/>
      <c r="P177" s="43"/>
      <c r="Q177" s="43"/>
      <c r="AA177" s="43"/>
      <c r="AB177" s="43"/>
    </row>
    <row r="178" spans="5:28" x14ac:dyDescent="0.25">
      <c r="E178" s="186"/>
      <c r="F178" s="43"/>
      <c r="P178" s="43"/>
      <c r="Q178" s="43"/>
      <c r="AA178" s="43"/>
      <c r="AB178" s="43"/>
    </row>
    <row r="179" spans="5:28" x14ac:dyDescent="0.25">
      <c r="E179" s="186"/>
      <c r="F179" s="43"/>
      <c r="P179" s="43"/>
      <c r="Q179" s="43"/>
      <c r="AA179" s="43"/>
      <c r="AB179" s="43"/>
    </row>
    <row r="180" spans="5:28" x14ac:dyDescent="0.25">
      <c r="E180" s="186"/>
      <c r="F180" s="43"/>
      <c r="P180" s="43"/>
      <c r="Q180" s="43"/>
      <c r="AA180" s="43"/>
      <c r="AB180" s="43"/>
    </row>
    <row r="181" spans="5:28" x14ac:dyDescent="0.25">
      <c r="E181" s="186"/>
      <c r="F181" s="43"/>
      <c r="P181" s="43"/>
      <c r="Q181" s="43"/>
      <c r="AA181" s="43"/>
      <c r="AB181" s="43"/>
    </row>
    <row r="182" spans="5:28" x14ac:dyDescent="0.25">
      <c r="E182" s="186"/>
      <c r="F182" s="43"/>
      <c r="P182" s="43"/>
      <c r="Q182" s="43"/>
      <c r="AA182" s="43"/>
      <c r="AB182" s="43"/>
    </row>
    <row r="183" spans="5:28" x14ac:dyDescent="0.25">
      <c r="E183" s="186"/>
      <c r="F183" s="43"/>
      <c r="P183" s="43"/>
      <c r="Q183" s="43"/>
      <c r="AA183" s="43"/>
      <c r="AB183" s="43"/>
    </row>
    <row r="184" spans="5:28" x14ac:dyDescent="0.25">
      <c r="E184" s="186"/>
      <c r="F184" s="43"/>
      <c r="P184" s="43"/>
      <c r="Q184" s="43"/>
      <c r="AA184" s="43"/>
      <c r="AB184" s="43"/>
    </row>
    <row r="185" spans="5:28" x14ac:dyDescent="0.25">
      <c r="E185" s="186"/>
      <c r="F185" s="43"/>
      <c r="P185" s="43"/>
      <c r="Q185" s="43"/>
      <c r="AA185" s="43"/>
      <c r="AB185" s="43"/>
    </row>
    <row r="186" spans="5:28" x14ac:dyDescent="0.25">
      <c r="E186" s="186"/>
      <c r="F186" s="43"/>
      <c r="P186" s="43"/>
      <c r="Q186" s="43"/>
      <c r="AA186" s="43"/>
      <c r="AB186" s="43"/>
    </row>
    <row r="187" spans="5:28" x14ac:dyDescent="0.25">
      <c r="E187" s="186"/>
      <c r="F187" s="43"/>
      <c r="P187" s="43"/>
      <c r="Q187" s="43"/>
      <c r="AA187" s="43"/>
      <c r="AB187" s="43"/>
    </row>
    <row r="188" spans="5:28" x14ac:dyDescent="0.25">
      <c r="E188" s="186"/>
      <c r="F188" s="43"/>
      <c r="P188" s="43"/>
      <c r="Q188" s="43"/>
      <c r="AA188" s="43"/>
      <c r="AB188" s="43"/>
    </row>
    <row r="189" spans="5:28" x14ac:dyDescent="0.25">
      <c r="E189" s="186"/>
      <c r="F189" s="43"/>
      <c r="P189" s="43"/>
      <c r="Q189" s="43"/>
      <c r="AA189" s="43"/>
      <c r="AB189" s="43"/>
    </row>
    <row r="190" spans="5:28" x14ac:dyDescent="0.25">
      <c r="E190" s="186"/>
      <c r="F190" s="43"/>
      <c r="P190" s="43"/>
      <c r="Q190" s="43"/>
      <c r="AA190" s="43"/>
      <c r="AB190" s="43"/>
    </row>
    <row r="191" spans="5:28" x14ac:dyDescent="0.25">
      <c r="E191" s="186"/>
      <c r="F191" s="43"/>
      <c r="P191" s="43"/>
      <c r="Q191" s="43"/>
      <c r="AA191" s="43"/>
      <c r="AB191" s="43"/>
    </row>
    <row r="192" spans="5:28" x14ac:dyDescent="0.25">
      <c r="E192" s="186"/>
      <c r="F192" s="43"/>
      <c r="P192" s="43"/>
      <c r="Q192" s="43"/>
      <c r="AA192" s="43"/>
      <c r="AB192" s="43"/>
    </row>
    <row r="193" spans="5:28" x14ac:dyDescent="0.25">
      <c r="E193" s="186"/>
      <c r="F193" s="43"/>
      <c r="P193" s="43"/>
      <c r="Q193" s="43"/>
      <c r="AA193" s="43"/>
      <c r="AB193" s="43"/>
    </row>
    <row r="194" spans="5:28" x14ac:dyDescent="0.25">
      <c r="E194" s="186"/>
      <c r="F194" s="43"/>
      <c r="P194" s="43"/>
      <c r="Q194" s="43"/>
      <c r="AA194" s="43"/>
      <c r="AB194" s="43"/>
    </row>
    <row r="195" spans="5:28" x14ac:dyDescent="0.25">
      <c r="E195" s="186"/>
      <c r="F195" s="43"/>
      <c r="P195" s="43"/>
      <c r="Q195" s="43"/>
      <c r="AA195" s="43"/>
      <c r="AB195" s="43"/>
    </row>
    <row r="196" spans="5:28" x14ac:dyDescent="0.25">
      <c r="E196" s="186"/>
      <c r="F196" s="43"/>
      <c r="P196" s="43"/>
      <c r="Q196" s="43"/>
      <c r="AA196" s="43"/>
      <c r="AB196" s="43"/>
    </row>
    <row r="197" spans="5:28" x14ac:dyDescent="0.25">
      <c r="E197" s="186"/>
      <c r="F197" s="43"/>
      <c r="P197" s="43"/>
      <c r="Q197" s="43"/>
      <c r="AA197" s="43"/>
      <c r="AB197" s="43"/>
    </row>
    <row r="198" spans="5:28" x14ac:dyDescent="0.25">
      <c r="E198" s="186"/>
      <c r="F198" s="43"/>
      <c r="P198" s="43"/>
      <c r="Q198" s="43"/>
      <c r="AA198" s="43"/>
      <c r="AB198" s="43"/>
    </row>
    <row r="199" spans="5:28" x14ac:dyDescent="0.25">
      <c r="E199" s="186"/>
      <c r="F199" s="43"/>
      <c r="P199" s="43"/>
      <c r="Q199" s="43"/>
      <c r="AA199" s="43"/>
      <c r="AB199" s="43"/>
    </row>
    <row r="200" spans="5:28" x14ac:dyDescent="0.25">
      <c r="E200" s="186"/>
      <c r="F200" s="43"/>
      <c r="P200" s="43"/>
      <c r="Q200" s="43"/>
      <c r="AA200" s="43"/>
      <c r="AB200" s="43"/>
    </row>
    <row r="201" spans="5:28" x14ac:dyDescent="0.25">
      <c r="E201" s="186"/>
      <c r="F201" s="43"/>
      <c r="P201" s="43"/>
      <c r="Q201" s="43"/>
      <c r="AA201" s="43"/>
      <c r="AB201" s="43"/>
    </row>
    <row r="202" spans="5:28" x14ac:dyDescent="0.25">
      <c r="E202" s="186"/>
      <c r="F202" s="43"/>
      <c r="P202" s="43"/>
      <c r="Q202" s="43"/>
      <c r="AA202" s="43"/>
      <c r="AB202" s="43"/>
    </row>
    <row r="203" spans="5:28" x14ac:dyDescent="0.25">
      <c r="E203" s="186"/>
      <c r="F203" s="43"/>
      <c r="P203" s="43"/>
      <c r="Q203" s="43"/>
      <c r="AA203" s="43"/>
      <c r="AB203" s="43"/>
    </row>
    <row r="204" spans="5:28" x14ac:dyDescent="0.25">
      <c r="E204" s="186"/>
      <c r="F204" s="43"/>
      <c r="P204" s="43"/>
      <c r="Q204" s="43"/>
      <c r="AA204" s="43"/>
      <c r="AB204" s="43"/>
    </row>
    <row r="205" spans="5:28" x14ac:dyDescent="0.25">
      <c r="E205" s="186"/>
      <c r="F205" s="43"/>
      <c r="P205" s="43"/>
      <c r="Q205" s="43"/>
      <c r="AA205" s="43"/>
      <c r="AB205" s="43"/>
    </row>
    <row r="206" spans="5:28" x14ac:dyDescent="0.25">
      <c r="E206" s="186"/>
      <c r="F206" s="43"/>
      <c r="P206" s="43"/>
      <c r="Q206" s="43"/>
      <c r="AA206" s="43"/>
      <c r="AB206" s="43"/>
    </row>
    <row r="207" spans="5:28" x14ac:dyDescent="0.25">
      <c r="E207" s="186"/>
      <c r="F207" s="43"/>
      <c r="P207" s="43"/>
      <c r="Q207" s="43"/>
      <c r="AA207" s="43"/>
      <c r="AB207" s="43"/>
    </row>
    <row r="208" spans="5:28" x14ac:dyDescent="0.25">
      <c r="E208" s="186"/>
      <c r="F208" s="43"/>
      <c r="P208" s="43"/>
      <c r="Q208" s="43"/>
      <c r="AA208" s="43"/>
      <c r="AB208" s="43"/>
    </row>
    <row r="209" spans="5:28" x14ac:dyDescent="0.25">
      <c r="E209" s="186"/>
      <c r="F209" s="43"/>
      <c r="P209" s="43"/>
      <c r="Q209" s="43"/>
      <c r="AA209" s="43"/>
      <c r="AB209" s="43"/>
    </row>
    <row r="210" spans="5:28" x14ac:dyDescent="0.25">
      <c r="E210" s="186"/>
      <c r="F210" s="43"/>
      <c r="P210" s="43"/>
      <c r="Q210" s="43"/>
      <c r="AA210" s="43"/>
      <c r="AB210" s="43"/>
    </row>
    <row r="211" spans="5:28" x14ac:dyDescent="0.25">
      <c r="E211" s="186"/>
      <c r="F211" s="43"/>
      <c r="P211" s="43"/>
      <c r="Q211" s="43"/>
      <c r="AA211" s="43"/>
      <c r="AB211" s="43"/>
    </row>
    <row r="212" spans="5:28" x14ac:dyDescent="0.25">
      <c r="E212" s="186"/>
      <c r="F212" s="43"/>
      <c r="P212" s="43"/>
      <c r="Q212" s="43"/>
      <c r="AA212" s="43"/>
      <c r="AB212" s="43"/>
    </row>
    <row r="213" spans="5:28" x14ac:dyDescent="0.25">
      <c r="E213" s="186"/>
      <c r="F213" s="43"/>
      <c r="P213" s="43"/>
      <c r="Q213" s="43"/>
      <c r="AA213" s="43"/>
      <c r="AB213" s="43"/>
    </row>
    <row r="214" spans="5:28" x14ac:dyDescent="0.25">
      <c r="E214" s="186"/>
      <c r="F214" s="43"/>
      <c r="P214" s="43"/>
      <c r="Q214" s="43"/>
      <c r="AA214" s="43"/>
      <c r="AB214" s="43"/>
    </row>
    <row r="215" spans="5:28" x14ac:dyDescent="0.25">
      <c r="E215" s="186"/>
      <c r="F215" s="43"/>
      <c r="P215" s="43"/>
      <c r="Q215" s="43"/>
      <c r="AA215" s="43"/>
      <c r="AB215" s="43"/>
    </row>
    <row r="216" spans="5:28" x14ac:dyDescent="0.25">
      <c r="E216" s="186"/>
      <c r="F216" s="43"/>
      <c r="P216" s="43"/>
      <c r="Q216" s="43"/>
      <c r="AA216" s="43"/>
      <c r="AB216" s="43"/>
    </row>
    <row r="217" spans="5:28" x14ac:dyDescent="0.25">
      <c r="E217" s="186"/>
      <c r="F217" s="43"/>
      <c r="P217" s="43"/>
      <c r="Q217" s="43"/>
      <c r="AA217" s="43"/>
      <c r="AB217" s="43"/>
    </row>
    <row r="218" spans="5:28" x14ac:dyDescent="0.25">
      <c r="E218" s="186"/>
      <c r="F218" s="43"/>
      <c r="P218" s="43"/>
      <c r="Q218" s="43"/>
      <c r="AA218" s="43"/>
      <c r="AB218" s="43"/>
    </row>
    <row r="219" spans="5:28" x14ac:dyDescent="0.25">
      <c r="E219" s="186"/>
      <c r="F219" s="43"/>
      <c r="P219" s="43"/>
      <c r="Q219" s="43"/>
      <c r="AA219" s="43"/>
      <c r="AB219" s="43"/>
    </row>
    <row r="220" spans="5:28" x14ac:dyDescent="0.25">
      <c r="E220" s="186"/>
      <c r="F220" s="43"/>
      <c r="P220" s="43"/>
      <c r="Q220" s="43"/>
      <c r="AA220" s="43"/>
      <c r="AB220" s="43"/>
    </row>
    <row r="221" spans="5:28" x14ac:dyDescent="0.25">
      <c r="E221" s="186"/>
      <c r="F221" s="43"/>
      <c r="P221" s="43"/>
      <c r="Q221" s="43"/>
      <c r="AA221" s="43"/>
      <c r="AB221" s="43"/>
    </row>
    <row r="222" spans="5:28" x14ac:dyDescent="0.25">
      <c r="E222" s="186"/>
      <c r="F222" s="43"/>
      <c r="P222" s="43"/>
      <c r="Q222" s="43"/>
      <c r="AA222" s="43"/>
      <c r="AB222" s="43"/>
    </row>
    <row r="223" spans="5:28" x14ac:dyDescent="0.25">
      <c r="E223" s="186"/>
      <c r="F223" s="43"/>
      <c r="P223" s="43"/>
      <c r="Q223" s="43"/>
      <c r="AA223" s="43"/>
      <c r="AB223" s="43"/>
    </row>
    <row r="224" spans="5:28" x14ac:dyDescent="0.25">
      <c r="E224" s="186"/>
      <c r="F224" s="43"/>
      <c r="P224" s="43"/>
      <c r="Q224" s="43"/>
      <c r="AA224" s="43"/>
      <c r="AB224" s="43"/>
    </row>
    <row r="225" spans="5:28" x14ac:dyDescent="0.25">
      <c r="E225" s="186"/>
      <c r="F225" s="43"/>
      <c r="P225" s="43"/>
      <c r="Q225" s="43"/>
      <c r="AA225" s="43"/>
      <c r="AB225" s="43"/>
    </row>
    <row r="226" spans="5:28" x14ac:dyDescent="0.25">
      <c r="E226" s="186"/>
      <c r="F226" s="43"/>
      <c r="P226" s="43"/>
      <c r="Q226" s="43"/>
      <c r="AA226" s="43"/>
      <c r="AB226" s="43"/>
    </row>
    <row r="227" spans="5:28" x14ac:dyDescent="0.25">
      <c r="E227" s="186"/>
      <c r="F227" s="43"/>
      <c r="P227" s="43"/>
      <c r="Q227" s="43"/>
      <c r="AA227" s="43"/>
      <c r="AB227" s="43"/>
    </row>
    <row r="228" spans="5:28" x14ac:dyDescent="0.25">
      <c r="E228" s="186"/>
      <c r="F228" s="43"/>
      <c r="P228" s="43"/>
      <c r="Q228" s="43"/>
      <c r="AA228" s="43"/>
      <c r="AB228" s="43"/>
    </row>
    <row r="229" spans="5:28" x14ac:dyDescent="0.25">
      <c r="E229" s="186"/>
      <c r="F229" s="43"/>
      <c r="P229" s="43"/>
      <c r="Q229" s="43"/>
      <c r="AA229" s="43"/>
      <c r="AB229" s="43"/>
    </row>
    <row r="230" spans="5:28" x14ac:dyDescent="0.25">
      <c r="E230" s="186"/>
      <c r="F230" s="43"/>
      <c r="P230" s="43"/>
      <c r="Q230" s="43"/>
      <c r="AA230" s="43"/>
      <c r="AB230" s="43"/>
    </row>
    <row r="231" spans="5:28" x14ac:dyDescent="0.25">
      <c r="E231" s="186"/>
      <c r="F231" s="43"/>
      <c r="P231" s="43"/>
      <c r="Q231" s="43"/>
      <c r="AA231" s="43"/>
      <c r="AB231" s="43"/>
    </row>
    <row r="232" spans="5:28" x14ac:dyDescent="0.25">
      <c r="E232" s="186"/>
      <c r="F232" s="43"/>
      <c r="P232" s="43"/>
      <c r="Q232" s="43"/>
      <c r="AA232" s="43"/>
      <c r="AB232" s="43"/>
    </row>
    <row r="233" spans="5:28" x14ac:dyDescent="0.25">
      <c r="E233" s="186"/>
      <c r="F233" s="43"/>
      <c r="P233" s="43"/>
      <c r="Q233" s="43"/>
      <c r="AA233" s="43"/>
      <c r="AB233" s="43"/>
    </row>
    <row r="234" spans="5:28" x14ac:dyDescent="0.25">
      <c r="E234" s="186"/>
      <c r="F234" s="43"/>
      <c r="P234" s="43"/>
      <c r="Q234" s="43"/>
      <c r="AA234" s="43"/>
      <c r="AB234" s="43"/>
    </row>
    <row r="235" spans="5:28" x14ac:dyDescent="0.25">
      <c r="E235" s="186"/>
      <c r="F235" s="43"/>
      <c r="P235" s="43"/>
      <c r="Q235" s="43"/>
      <c r="AA235" s="43"/>
      <c r="AB235" s="43"/>
    </row>
    <row r="236" spans="5:28" x14ac:dyDescent="0.25">
      <c r="E236" s="186"/>
      <c r="F236" s="43"/>
      <c r="P236" s="43"/>
      <c r="Q236" s="43"/>
      <c r="AA236" s="43"/>
      <c r="AB236" s="43"/>
    </row>
    <row r="237" spans="5:28" x14ac:dyDescent="0.25">
      <c r="E237" s="186"/>
      <c r="F237" s="43"/>
      <c r="P237" s="43"/>
      <c r="Q237" s="43"/>
      <c r="AA237" s="43"/>
      <c r="AB237" s="43"/>
    </row>
    <row r="238" spans="5:28" x14ac:dyDescent="0.25">
      <c r="E238" s="186"/>
      <c r="F238" s="43"/>
      <c r="P238" s="43"/>
      <c r="Q238" s="43"/>
      <c r="AA238" s="43"/>
      <c r="AB238" s="43"/>
    </row>
    <row r="239" spans="5:28" x14ac:dyDescent="0.25">
      <c r="E239" s="186"/>
      <c r="F239" s="43"/>
      <c r="P239" s="43"/>
      <c r="Q239" s="43"/>
      <c r="AA239" s="43"/>
      <c r="AB239" s="43"/>
    </row>
    <row r="240" spans="5:28" x14ac:dyDescent="0.25">
      <c r="E240" s="186"/>
      <c r="F240" s="43"/>
      <c r="P240" s="43"/>
      <c r="Q240" s="43"/>
      <c r="AA240" s="43"/>
      <c r="AB240" s="43"/>
    </row>
    <row r="241" spans="5:28" x14ac:dyDescent="0.25">
      <c r="E241" s="186"/>
      <c r="F241" s="43"/>
      <c r="P241" s="43"/>
      <c r="Q241" s="43"/>
      <c r="AA241" s="43"/>
      <c r="AB241" s="43"/>
    </row>
    <row r="242" spans="5:28" x14ac:dyDescent="0.25">
      <c r="E242" s="186"/>
      <c r="F242" s="43"/>
      <c r="P242" s="43"/>
      <c r="Q242" s="43"/>
      <c r="AA242" s="43"/>
      <c r="AB242" s="43"/>
    </row>
    <row r="243" spans="5:28" x14ac:dyDescent="0.25">
      <c r="E243" s="186"/>
      <c r="F243" s="43"/>
      <c r="P243" s="43"/>
      <c r="Q243" s="43"/>
      <c r="AA243" s="43"/>
      <c r="AB243" s="43"/>
    </row>
    <row r="244" spans="5:28" x14ac:dyDescent="0.25">
      <c r="E244" s="186"/>
      <c r="F244" s="43"/>
      <c r="P244" s="43"/>
      <c r="Q244" s="43"/>
      <c r="AA244" s="43"/>
      <c r="AB244" s="43"/>
    </row>
    <row r="245" spans="5:28" x14ac:dyDescent="0.25">
      <c r="E245" s="186"/>
      <c r="F245" s="43"/>
      <c r="P245" s="43"/>
      <c r="Q245" s="43"/>
      <c r="AA245" s="43"/>
      <c r="AB245" s="43"/>
    </row>
    <row r="246" spans="5:28" x14ac:dyDescent="0.25">
      <c r="E246" s="186"/>
      <c r="F246" s="43"/>
      <c r="P246" s="43"/>
      <c r="Q246" s="43"/>
      <c r="AA246" s="43"/>
      <c r="AB246" s="43"/>
    </row>
    <row r="247" spans="5:28" x14ac:dyDescent="0.25">
      <c r="E247" s="186"/>
      <c r="F247" s="43"/>
      <c r="P247" s="43"/>
      <c r="Q247" s="43"/>
      <c r="AA247" s="43"/>
      <c r="AB247" s="43"/>
    </row>
    <row r="248" spans="5:28" x14ac:dyDescent="0.25">
      <c r="E248" s="186"/>
      <c r="F248" s="43"/>
      <c r="P248" s="43"/>
      <c r="Q248" s="43"/>
      <c r="AA248" s="43"/>
      <c r="AB248" s="43"/>
    </row>
    <row r="249" spans="5:28" x14ac:dyDescent="0.25">
      <c r="E249" s="186"/>
      <c r="F249" s="43"/>
      <c r="P249" s="43"/>
      <c r="Q249" s="43"/>
      <c r="AA249" s="43"/>
      <c r="AB249" s="43"/>
    </row>
    <row r="250" spans="5:28" x14ac:dyDescent="0.25">
      <c r="E250" s="186"/>
      <c r="F250" s="43"/>
      <c r="P250" s="43"/>
      <c r="Q250" s="43"/>
      <c r="AA250" s="43"/>
      <c r="AB250" s="43"/>
    </row>
    <row r="251" spans="5:28" x14ac:dyDescent="0.25">
      <c r="E251" s="186"/>
      <c r="F251" s="43"/>
      <c r="P251" s="43"/>
      <c r="Q251" s="43"/>
      <c r="AA251" s="43"/>
      <c r="AB251" s="43"/>
    </row>
    <row r="252" spans="5:28" x14ac:dyDescent="0.25">
      <c r="E252" s="186"/>
      <c r="F252" s="43"/>
      <c r="P252" s="43"/>
      <c r="Q252" s="43"/>
      <c r="AA252" s="43"/>
      <c r="AB252" s="43"/>
    </row>
    <row r="253" spans="5:28" x14ac:dyDescent="0.25">
      <c r="E253" s="186"/>
      <c r="F253" s="43"/>
      <c r="P253" s="43"/>
      <c r="Q253" s="43"/>
      <c r="AA253" s="43"/>
      <c r="AB253" s="43"/>
    </row>
    <row r="254" spans="5:28" x14ac:dyDescent="0.25">
      <c r="E254" s="186"/>
      <c r="F254" s="43"/>
      <c r="P254" s="43"/>
      <c r="Q254" s="43"/>
      <c r="AA254" s="43"/>
      <c r="AB254" s="43"/>
    </row>
    <row r="255" spans="5:28" x14ac:dyDescent="0.25">
      <c r="E255" s="186"/>
      <c r="F255" s="43"/>
      <c r="P255" s="43"/>
      <c r="Q255" s="43"/>
      <c r="AA255" s="43"/>
      <c r="AB255" s="43"/>
    </row>
    <row r="256" spans="5:28" x14ac:dyDescent="0.25">
      <c r="E256" s="186"/>
      <c r="F256" s="43"/>
      <c r="P256" s="43"/>
      <c r="Q256" s="43"/>
      <c r="AA256" s="43"/>
      <c r="AB256" s="43"/>
    </row>
    <row r="257" spans="5:28" x14ac:dyDescent="0.25">
      <c r="E257" s="186"/>
      <c r="F257" s="43"/>
      <c r="P257" s="43"/>
      <c r="Q257" s="43"/>
      <c r="AA257" s="43"/>
      <c r="AB257" s="43"/>
    </row>
    <row r="258" spans="5:28" x14ac:dyDescent="0.25">
      <c r="E258" s="186"/>
      <c r="F258" s="43"/>
      <c r="P258" s="43"/>
      <c r="Q258" s="43"/>
      <c r="AA258" s="43"/>
      <c r="AB258" s="43"/>
    </row>
    <row r="259" spans="5:28" x14ac:dyDescent="0.25">
      <c r="E259" s="186"/>
      <c r="F259" s="43"/>
      <c r="P259" s="43"/>
      <c r="Q259" s="43"/>
      <c r="AA259" s="43"/>
      <c r="AB259" s="43"/>
    </row>
    <row r="260" spans="5:28" x14ac:dyDescent="0.25">
      <c r="E260" s="186"/>
      <c r="F260" s="43"/>
      <c r="P260" s="43"/>
      <c r="Q260" s="43"/>
      <c r="AA260" s="43"/>
      <c r="AB260" s="43"/>
    </row>
    <row r="261" spans="5:28" x14ac:dyDescent="0.25">
      <c r="E261" s="186"/>
      <c r="F261" s="43"/>
      <c r="P261" s="43"/>
      <c r="Q261" s="43"/>
      <c r="AA261" s="43"/>
      <c r="AB261" s="43"/>
    </row>
    <row r="262" spans="5:28" x14ac:dyDescent="0.25">
      <c r="E262" s="186"/>
      <c r="F262" s="43"/>
      <c r="P262" s="43"/>
      <c r="Q262" s="43"/>
      <c r="AA262" s="43"/>
      <c r="AB262" s="43"/>
    </row>
    <row r="263" spans="5:28" x14ac:dyDescent="0.25">
      <c r="E263" s="186"/>
      <c r="F263" s="43"/>
      <c r="P263" s="43"/>
      <c r="Q263" s="43"/>
      <c r="AA263" s="43"/>
      <c r="AB263" s="43"/>
    </row>
    <row r="264" spans="5:28" x14ac:dyDescent="0.25">
      <c r="E264" s="186"/>
      <c r="F264" s="43"/>
      <c r="P264" s="43"/>
      <c r="Q264" s="43"/>
      <c r="AA264" s="43"/>
      <c r="AB264" s="43"/>
    </row>
    <row r="265" spans="5:28" x14ac:dyDescent="0.25">
      <c r="E265" s="186"/>
      <c r="F265" s="43"/>
      <c r="P265" s="43"/>
      <c r="Q265" s="43"/>
      <c r="AA265" s="43"/>
      <c r="AB265" s="43"/>
    </row>
    <row r="266" spans="5:28" x14ac:dyDescent="0.25">
      <c r="E266" s="186"/>
      <c r="F266" s="43"/>
      <c r="P266" s="43"/>
      <c r="Q266" s="43"/>
      <c r="AA266" s="43"/>
      <c r="AB266" s="43"/>
    </row>
    <row r="267" spans="5:28" x14ac:dyDescent="0.25">
      <c r="E267" s="186"/>
      <c r="F267" s="43"/>
      <c r="P267" s="43"/>
      <c r="Q267" s="43"/>
      <c r="AA267" s="43"/>
      <c r="AB267" s="43"/>
    </row>
    <row r="268" spans="5:28" x14ac:dyDescent="0.25">
      <c r="E268" s="186"/>
      <c r="F268" s="43"/>
      <c r="P268" s="43"/>
      <c r="Q268" s="43"/>
      <c r="AA268" s="43"/>
      <c r="AB268" s="43"/>
    </row>
    <row r="269" spans="5:28" x14ac:dyDescent="0.25">
      <c r="E269" s="186"/>
      <c r="F269" s="43"/>
      <c r="P269" s="43"/>
      <c r="Q269" s="43"/>
      <c r="AA269" s="43"/>
      <c r="AB269" s="43"/>
    </row>
    <row r="270" spans="5:28" x14ac:dyDescent="0.25">
      <c r="E270" s="186"/>
      <c r="F270" s="43"/>
      <c r="P270" s="43"/>
      <c r="Q270" s="43"/>
      <c r="AA270" s="43"/>
      <c r="AB270" s="43"/>
    </row>
    <row r="271" spans="5:28" x14ac:dyDescent="0.25">
      <c r="E271" s="186"/>
      <c r="F271" s="43"/>
      <c r="P271" s="43"/>
      <c r="Q271" s="43"/>
      <c r="AA271" s="43"/>
      <c r="AB271" s="43"/>
    </row>
    <row r="272" spans="5:28" x14ac:dyDescent="0.25">
      <c r="E272" s="186"/>
      <c r="F272" s="43"/>
      <c r="P272" s="43"/>
      <c r="Q272" s="43"/>
      <c r="AA272" s="43"/>
      <c r="AB272" s="43"/>
    </row>
    <row r="273" spans="5:28" x14ac:dyDescent="0.25">
      <c r="E273" s="186"/>
      <c r="F273" s="43"/>
      <c r="P273" s="43"/>
      <c r="Q273" s="43"/>
      <c r="AA273" s="43"/>
      <c r="AB273" s="43"/>
    </row>
    <row r="274" spans="5:28" x14ac:dyDescent="0.25">
      <c r="E274" s="186"/>
      <c r="F274" s="43"/>
      <c r="P274" s="43"/>
      <c r="Q274" s="43"/>
      <c r="AA274" s="43"/>
      <c r="AB274" s="43"/>
    </row>
    <row r="275" spans="5:28" x14ac:dyDescent="0.25">
      <c r="E275" s="186"/>
      <c r="F275" s="43"/>
      <c r="P275" s="43"/>
      <c r="Q275" s="43"/>
      <c r="AA275" s="43"/>
      <c r="AB275" s="43"/>
    </row>
    <row r="276" spans="5:28" x14ac:dyDescent="0.25">
      <c r="E276" s="186"/>
      <c r="F276" s="43"/>
      <c r="P276" s="43"/>
      <c r="Q276" s="43"/>
      <c r="AA276" s="43"/>
      <c r="AB276" s="43"/>
    </row>
    <row r="277" spans="5:28" x14ac:dyDescent="0.25">
      <c r="E277" s="186"/>
      <c r="F277" s="43"/>
      <c r="P277" s="43"/>
      <c r="Q277" s="43"/>
      <c r="AA277" s="43"/>
      <c r="AB277" s="43"/>
    </row>
    <row r="278" spans="5:28" x14ac:dyDescent="0.25">
      <c r="E278" s="186"/>
      <c r="F278" s="43"/>
      <c r="P278" s="43"/>
      <c r="Q278" s="43"/>
      <c r="AA278" s="43"/>
      <c r="AB278" s="43"/>
    </row>
    <row r="279" spans="5:28" x14ac:dyDescent="0.25">
      <c r="E279" s="186"/>
      <c r="F279" s="43"/>
      <c r="P279" s="43"/>
      <c r="Q279" s="43"/>
      <c r="AA279" s="43"/>
      <c r="AB279" s="43"/>
    </row>
    <row r="280" spans="5:28" x14ac:dyDescent="0.25">
      <c r="E280" s="186"/>
      <c r="F280" s="43"/>
      <c r="P280" s="43"/>
      <c r="Q280" s="43"/>
      <c r="AA280" s="43"/>
      <c r="AB280" s="43"/>
    </row>
    <row r="281" spans="5:28" x14ac:dyDescent="0.25">
      <c r="E281" s="186"/>
      <c r="F281" s="43"/>
      <c r="P281" s="43"/>
      <c r="Q281" s="43"/>
      <c r="AA281" s="43"/>
      <c r="AB281" s="43"/>
    </row>
    <row r="282" spans="5:28" x14ac:dyDescent="0.25">
      <c r="E282" s="186"/>
      <c r="F282" s="43"/>
      <c r="P282" s="43"/>
      <c r="Q282" s="43"/>
      <c r="AA282" s="43"/>
      <c r="AB282" s="43"/>
    </row>
    <row r="283" spans="5:28" x14ac:dyDescent="0.25">
      <c r="E283" s="186"/>
      <c r="F283" s="43"/>
      <c r="P283" s="43"/>
      <c r="Q283" s="43"/>
      <c r="AA283" s="43"/>
      <c r="AB283" s="43"/>
    </row>
    <row r="284" spans="5:28" x14ac:dyDescent="0.25">
      <c r="E284" s="186"/>
      <c r="F284" s="43"/>
      <c r="P284" s="43"/>
      <c r="Q284" s="43"/>
      <c r="AA284" s="43"/>
      <c r="AB284" s="43"/>
    </row>
    <row r="285" spans="5:28" x14ac:dyDescent="0.25">
      <c r="E285" s="186"/>
      <c r="F285" s="43"/>
      <c r="P285" s="43"/>
      <c r="Q285" s="43"/>
      <c r="AA285" s="43"/>
      <c r="AB285" s="43"/>
    </row>
    <row r="286" spans="5:28" x14ac:dyDescent="0.25">
      <c r="E286" s="186"/>
      <c r="F286" s="43"/>
      <c r="P286" s="43"/>
      <c r="Q286" s="43"/>
      <c r="AA286" s="43"/>
      <c r="AB286" s="43"/>
    </row>
    <row r="287" spans="5:28" x14ac:dyDescent="0.25">
      <c r="E287" s="186"/>
      <c r="F287" s="43"/>
      <c r="P287" s="43"/>
      <c r="Q287" s="43"/>
      <c r="AA287" s="43"/>
      <c r="AB287" s="43"/>
    </row>
    <row r="288" spans="5:28" x14ac:dyDescent="0.25">
      <c r="E288" s="186"/>
      <c r="F288" s="43"/>
      <c r="P288" s="43"/>
      <c r="Q288" s="43"/>
      <c r="AA288" s="43"/>
      <c r="AB288" s="43"/>
    </row>
    <row r="289" spans="5:28" x14ac:dyDescent="0.25">
      <c r="E289" s="186"/>
      <c r="F289" s="43"/>
      <c r="P289" s="43"/>
      <c r="Q289" s="43"/>
      <c r="AA289" s="43"/>
      <c r="AB289" s="43"/>
    </row>
    <row r="290" spans="5:28" x14ac:dyDescent="0.25">
      <c r="E290" s="186"/>
      <c r="F290" s="43"/>
      <c r="P290" s="43"/>
      <c r="Q290" s="43"/>
      <c r="AA290" s="43"/>
      <c r="AB290" s="43"/>
    </row>
    <row r="291" spans="5:28" x14ac:dyDescent="0.25">
      <c r="E291" s="186"/>
      <c r="F291" s="43"/>
      <c r="P291" s="43"/>
      <c r="Q291" s="43"/>
      <c r="AA291" s="43"/>
      <c r="AB291" s="43"/>
    </row>
    <row r="292" spans="5:28" x14ac:dyDescent="0.25">
      <c r="E292" s="186"/>
      <c r="F292" s="43"/>
      <c r="P292" s="43"/>
      <c r="Q292" s="43"/>
      <c r="AA292" s="43"/>
      <c r="AB292" s="43"/>
    </row>
    <row r="293" spans="5:28" x14ac:dyDescent="0.25">
      <c r="E293" s="186"/>
      <c r="F293" s="43"/>
      <c r="P293" s="43"/>
      <c r="Q293" s="43"/>
      <c r="AA293" s="43"/>
      <c r="AB293" s="43"/>
    </row>
    <row r="294" spans="5:28" x14ac:dyDescent="0.25">
      <c r="E294" s="186"/>
      <c r="F294" s="43"/>
      <c r="P294" s="43"/>
      <c r="Q294" s="43"/>
      <c r="AA294" s="43"/>
      <c r="AB294" s="43"/>
    </row>
    <row r="295" spans="5:28" x14ac:dyDescent="0.25">
      <c r="E295" s="186"/>
      <c r="F295" s="43"/>
      <c r="P295" s="43"/>
      <c r="Q295" s="43"/>
      <c r="AA295" s="43"/>
      <c r="AB295" s="43"/>
    </row>
    <row r="296" spans="5:28" x14ac:dyDescent="0.25">
      <c r="E296" s="186"/>
      <c r="F296" s="43"/>
      <c r="P296" s="43"/>
      <c r="Q296" s="43"/>
      <c r="AA296" s="43"/>
      <c r="AB296" s="43"/>
    </row>
    <row r="297" spans="5:28" x14ac:dyDescent="0.25">
      <c r="E297" s="186"/>
      <c r="F297" s="43"/>
      <c r="P297" s="43"/>
      <c r="Q297" s="43"/>
      <c r="AA297" s="43"/>
      <c r="AB297" s="43"/>
    </row>
    <row r="298" spans="5:28" x14ac:dyDescent="0.25">
      <c r="E298" s="186"/>
      <c r="F298" s="43"/>
      <c r="P298" s="43"/>
      <c r="Q298" s="43"/>
      <c r="AA298" s="43"/>
      <c r="AB298" s="43"/>
    </row>
    <row r="299" spans="5:28" x14ac:dyDescent="0.25">
      <c r="E299" s="186"/>
      <c r="F299" s="43"/>
      <c r="P299" s="43"/>
      <c r="Q299" s="43"/>
      <c r="AA299" s="43"/>
      <c r="AB299" s="43"/>
    </row>
    <row r="300" spans="5:28" x14ac:dyDescent="0.25">
      <c r="E300" s="186"/>
      <c r="F300" s="43"/>
      <c r="P300" s="43"/>
      <c r="Q300" s="43"/>
      <c r="AA300" s="43"/>
      <c r="AB300" s="43"/>
    </row>
    <row r="301" spans="5:28" x14ac:dyDescent="0.25">
      <c r="E301" s="186"/>
      <c r="F301" s="43"/>
      <c r="P301" s="43"/>
      <c r="Q301" s="43"/>
      <c r="AA301" s="43"/>
      <c r="AB301" s="43"/>
    </row>
    <row r="302" spans="5:28" x14ac:dyDescent="0.25">
      <c r="E302" s="186"/>
      <c r="F302" s="43"/>
      <c r="P302" s="43"/>
      <c r="Q302" s="43"/>
      <c r="AA302" s="43"/>
      <c r="AB302" s="43"/>
    </row>
    <row r="303" spans="5:28" x14ac:dyDescent="0.25">
      <c r="E303" s="186"/>
      <c r="F303" s="43"/>
      <c r="P303" s="43"/>
      <c r="Q303" s="43"/>
      <c r="AA303" s="43"/>
      <c r="AB303" s="43"/>
    </row>
    <row r="304" spans="5:28" x14ac:dyDescent="0.25">
      <c r="E304" s="186"/>
      <c r="F304" s="43"/>
      <c r="P304" s="43"/>
      <c r="Q304" s="43"/>
      <c r="AA304" s="43"/>
      <c r="AB304" s="43"/>
    </row>
    <row r="305" spans="5:28" x14ac:dyDescent="0.25">
      <c r="E305" s="186"/>
      <c r="F305" s="43"/>
      <c r="P305" s="43"/>
      <c r="Q305" s="43"/>
      <c r="AA305" s="43"/>
      <c r="AB305" s="43"/>
    </row>
    <row r="306" spans="5:28" x14ac:dyDescent="0.25">
      <c r="E306" s="186"/>
      <c r="F306" s="43"/>
      <c r="P306" s="43"/>
      <c r="Q306" s="43"/>
      <c r="AA306" s="43"/>
      <c r="AB306" s="43"/>
    </row>
    <row r="307" spans="5:28" x14ac:dyDescent="0.25">
      <c r="E307" s="186"/>
      <c r="F307" s="43"/>
      <c r="P307" s="43"/>
      <c r="Q307" s="43"/>
      <c r="AA307" s="43"/>
      <c r="AB307" s="43"/>
    </row>
    <row r="308" spans="5:28" x14ac:dyDescent="0.25">
      <c r="E308" s="186"/>
      <c r="F308" s="43"/>
      <c r="P308" s="43"/>
      <c r="Q308" s="43"/>
      <c r="AA308" s="43"/>
      <c r="AB308" s="43"/>
    </row>
    <row r="309" spans="5:28" x14ac:dyDescent="0.25">
      <c r="E309" s="186"/>
      <c r="F309" s="43"/>
      <c r="P309" s="43"/>
      <c r="Q309" s="43"/>
      <c r="AA309" s="43"/>
      <c r="AB309" s="43"/>
    </row>
    <row r="310" spans="5:28" x14ac:dyDescent="0.25">
      <c r="E310" s="186"/>
      <c r="F310" s="43"/>
      <c r="P310" s="43"/>
      <c r="Q310" s="43"/>
      <c r="AA310" s="43"/>
      <c r="AB310" s="43"/>
    </row>
    <row r="311" spans="5:28" x14ac:dyDescent="0.25">
      <c r="E311" s="186"/>
      <c r="F311" s="43"/>
      <c r="P311" s="43"/>
      <c r="Q311" s="43"/>
      <c r="AA311" s="43"/>
      <c r="AB311" s="43"/>
    </row>
    <row r="312" spans="5:28" x14ac:dyDescent="0.25">
      <c r="E312" s="186"/>
      <c r="F312" s="43"/>
      <c r="P312" s="43"/>
      <c r="Q312" s="43"/>
      <c r="AA312" s="43"/>
      <c r="AB312" s="43"/>
    </row>
    <row r="313" spans="5:28" x14ac:dyDescent="0.25">
      <c r="E313" s="186"/>
      <c r="F313" s="43"/>
      <c r="P313" s="43"/>
      <c r="Q313" s="43"/>
      <c r="AA313" s="43"/>
      <c r="AB313" s="43"/>
    </row>
    <row r="314" spans="5:28" x14ac:dyDescent="0.25">
      <c r="E314" s="186"/>
      <c r="F314" s="43"/>
      <c r="P314" s="43"/>
      <c r="Q314" s="43"/>
      <c r="AA314" s="43"/>
      <c r="AB314" s="43"/>
    </row>
    <row r="315" spans="5:28" x14ac:dyDescent="0.25">
      <c r="E315" s="186"/>
      <c r="F315" s="43"/>
      <c r="P315" s="43"/>
      <c r="Q315" s="43"/>
      <c r="AA315" s="43"/>
      <c r="AB315" s="43"/>
    </row>
    <row r="316" spans="5:28" x14ac:dyDescent="0.25">
      <c r="E316" s="186"/>
      <c r="F316" s="43"/>
      <c r="P316" s="43"/>
      <c r="Q316" s="43"/>
      <c r="AA316" s="43"/>
      <c r="AB316" s="43"/>
    </row>
    <row r="317" spans="5:28" x14ac:dyDescent="0.25">
      <c r="E317" s="186"/>
      <c r="F317" s="43"/>
      <c r="P317" s="43"/>
      <c r="Q317" s="43"/>
      <c r="AA317" s="43"/>
      <c r="AB317" s="43"/>
    </row>
    <row r="318" spans="5:28" x14ac:dyDescent="0.25">
      <c r="E318" s="186"/>
      <c r="F318" s="43"/>
      <c r="P318" s="43"/>
      <c r="Q318" s="43"/>
      <c r="AA318" s="43"/>
      <c r="AB318" s="43"/>
    </row>
    <row r="319" spans="5:28" x14ac:dyDescent="0.25">
      <c r="E319" s="186"/>
      <c r="F319" s="43"/>
      <c r="P319" s="43"/>
      <c r="Q319" s="43"/>
      <c r="AA319" s="43"/>
      <c r="AB319" s="43"/>
    </row>
    <row r="320" spans="5:28" x14ac:dyDescent="0.25">
      <c r="E320" s="186"/>
      <c r="F320" s="43"/>
      <c r="P320" s="43"/>
      <c r="Q320" s="43"/>
      <c r="AA320" s="43"/>
      <c r="AB320" s="43"/>
    </row>
    <row r="321" spans="5:28" x14ac:dyDescent="0.25">
      <c r="E321" s="186"/>
      <c r="F321" s="43"/>
      <c r="P321" s="43"/>
      <c r="Q321" s="43"/>
      <c r="AA321" s="43"/>
      <c r="AB321" s="43"/>
    </row>
    <row r="322" spans="5:28" x14ac:dyDescent="0.25">
      <c r="E322" s="186"/>
      <c r="F322" s="43"/>
      <c r="P322" s="43"/>
      <c r="Q322" s="43"/>
      <c r="AA322" s="43"/>
      <c r="AB322" s="43"/>
    </row>
    <row r="323" spans="5:28" x14ac:dyDescent="0.25">
      <c r="E323" s="186"/>
      <c r="F323" s="43"/>
      <c r="P323" s="43"/>
      <c r="Q323" s="43"/>
      <c r="AA323" s="43"/>
      <c r="AB323" s="43"/>
    </row>
    <row r="324" spans="5:28" x14ac:dyDescent="0.25">
      <c r="E324" s="186"/>
      <c r="F324" s="43"/>
      <c r="P324" s="43"/>
      <c r="Q324" s="43"/>
      <c r="AA324" s="43"/>
      <c r="AB324" s="43"/>
    </row>
    <row r="325" spans="5:28" x14ac:dyDescent="0.25">
      <c r="E325" s="186"/>
      <c r="F325" s="43"/>
      <c r="P325" s="43"/>
      <c r="Q325" s="43"/>
      <c r="AA325" s="43"/>
      <c r="AB325" s="43"/>
    </row>
    <row r="326" spans="5:28" x14ac:dyDescent="0.25">
      <c r="E326" s="186"/>
      <c r="F326" s="43"/>
      <c r="P326" s="43"/>
      <c r="Q326" s="43"/>
      <c r="AA326" s="43"/>
      <c r="AB326" s="43"/>
    </row>
    <row r="327" spans="5:28" x14ac:dyDescent="0.25">
      <c r="E327" s="186"/>
      <c r="F327" s="43"/>
      <c r="P327" s="43"/>
      <c r="Q327" s="43"/>
      <c r="AA327" s="43"/>
      <c r="AB327" s="43"/>
    </row>
    <row r="328" spans="5:28" x14ac:dyDescent="0.25">
      <c r="E328" s="186"/>
      <c r="F328" s="43"/>
      <c r="P328" s="43"/>
      <c r="Q328" s="43"/>
      <c r="AA328" s="43"/>
      <c r="AB328" s="43"/>
    </row>
    <row r="329" spans="5:28" x14ac:dyDescent="0.25">
      <c r="E329" s="186"/>
      <c r="F329" s="43"/>
      <c r="P329" s="43"/>
      <c r="Q329" s="43"/>
      <c r="AA329" s="43"/>
      <c r="AB329" s="43"/>
    </row>
    <row r="330" spans="5:28" x14ac:dyDescent="0.25">
      <c r="E330" s="186"/>
      <c r="F330" s="43"/>
      <c r="P330" s="43"/>
      <c r="Q330" s="43"/>
      <c r="AA330" s="43"/>
      <c r="AB330" s="43"/>
    </row>
    <row r="331" spans="5:28" x14ac:dyDescent="0.25">
      <c r="E331" s="186"/>
      <c r="F331" s="43"/>
      <c r="P331" s="43"/>
      <c r="Q331" s="43"/>
      <c r="AA331" s="43"/>
      <c r="AB331" s="43"/>
    </row>
    <row r="332" spans="5:28" x14ac:dyDescent="0.25">
      <c r="E332" s="186"/>
      <c r="F332" s="43"/>
      <c r="P332" s="43"/>
      <c r="Q332" s="43"/>
      <c r="AA332" s="43"/>
      <c r="AB332" s="43"/>
    </row>
    <row r="333" spans="5:28" x14ac:dyDescent="0.25">
      <c r="E333" s="186"/>
      <c r="F333" s="43"/>
      <c r="P333" s="43"/>
      <c r="Q333" s="43"/>
      <c r="AA333" s="43"/>
      <c r="AB333" s="43"/>
    </row>
    <row r="334" spans="5:28" x14ac:dyDescent="0.25">
      <c r="E334" s="186"/>
      <c r="F334" s="43"/>
      <c r="P334" s="43"/>
      <c r="Q334" s="43"/>
      <c r="AA334" s="43"/>
      <c r="AB334" s="43"/>
    </row>
    <row r="335" spans="5:28" x14ac:dyDescent="0.25">
      <c r="E335" s="186"/>
      <c r="F335" s="43"/>
      <c r="P335" s="43"/>
      <c r="Q335" s="43"/>
      <c r="AA335" s="43"/>
      <c r="AB335" s="43"/>
    </row>
    <row r="336" spans="5:28" x14ac:dyDescent="0.25">
      <c r="E336" s="186"/>
      <c r="F336" s="43"/>
      <c r="P336" s="43"/>
      <c r="Q336" s="43"/>
      <c r="AA336" s="43"/>
      <c r="AB336" s="43"/>
    </row>
    <row r="337" spans="5:28" x14ac:dyDescent="0.25">
      <c r="E337" s="186"/>
      <c r="F337" s="43"/>
      <c r="P337" s="43"/>
      <c r="Q337" s="43"/>
      <c r="AA337" s="43"/>
      <c r="AB337" s="43"/>
    </row>
    <row r="338" spans="5:28" x14ac:dyDescent="0.25">
      <c r="E338" s="186"/>
      <c r="F338" s="43"/>
      <c r="P338" s="43"/>
      <c r="Q338" s="43"/>
      <c r="AA338" s="43"/>
      <c r="AB338" s="43"/>
    </row>
    <row r="339" spans="5:28" x14ac:dyDescent="0.25">
      <c r="E339" s="186"/>
      <c r="F339" s="43"/>
      <c r="P339" s="43"/>
      <c r="Q339" s="43"/>
      <c r="AA339" s="43"/>
      <c r="AB339" s="43"/>
    </row>
    <row r="340" spans="5:28" x14ac:dyDescent="0.25">
      <c r="E340" s="186"/>
      <c r="F340" s="43"/>
      <c r="P340" s="43"/>
      <c r="Q340" s="43"/>
      <c r="AA340" s="43"/>
      <c r="AB340" s="43"/>
    </row>
    <row r="341" spans="5:28" x14ac:dyDescent="0.25">
      <c r="E341" s="186"/>
      <c r="F341" s="43"/>
      <c r="P341" s="43"/>
      <c r="Q341" s="43"/>
      <c r="AA341" s="43"/>
      <c r="AB341" s="43"/>
    </row>
    <row r="342" spans="5:28" x14ac:dyDescent="0.25">
      <c r="E342" s="186"/>
      <c r="F342" s="43"/>
      <c r="P342" s="43"/>
      <c r="Q342" s="43"/>
      <c r="AA342" s="43"/>
      <c r="AB342" s="43"/>
    </row>
    <row r="343" spans="5:28" x14ac:dyDescent="0.25">
      <c r="E343" s="186"/>
      <c r="F343" s="43"/>
      <c r="P343" s="43"/>
      <c r="Q343" s="43"/>
      <c r="AA343" s="43"/>
      <c r="AB343" s="43"/>
    </row>
    <row r="344" spans="5:28" x14ac:dyDescent="0.25">
      <c r="E344" s="186"/>
      <c r="F344" s="43"/>
      <c r="P344" s="43"/>
      <c r="Q344" s="43"/>
      <c r="AA344" s="43"/>
      <c r="AB344" s="43"/>
    </row>
    <row r="345" spans="5:28" x14ac:dyDescent="0.25">
      <c r="E345" s="186"/>
      <c r="F345" s="43"/>
      <c r="P345" s="43"/>
      <c r="Q345" s="43"/>
      <c r="AA345" s="43"/>
      <c r="AB345" s="43"/>
    </row>
    <row r="346" spans="5:28" x14ac:dyDescent="0.25">
      <c r="E346" s="186"/>
      <c r="F346" s="43"/>
      <c r="P346" s="43"/>
      <c r="Q346" s="43"/>
      <c r="AA346" s="43"/>
      <c r="AB346" s="43"/>
    </row>
    <row r="347" spans="5:28" x14ac:dyDescent="0.25">
      <c r="E347" s="186"/>
      <c r="F347" s="43"/>
      <c r="P347" s="43"/>
      <c r="Q347" s="43"/>
      <c r="AA347" s="43"/>
      <c r="AB347" s="43"/>
    </row>
    <row r="348" spans="5:28" x14ac:dyDescent="0.25">
      <c r="E348" s="186"/>
      <c r="F348" s="43"/>
      <c r="P348" s="43"/>
      <c r="Q348" s="43"/>
      <c r="AA348" s="43"/>
      <c r="AB348" s="43"/>
    </row>
    <row r="349" spans="5:28" x14ac:dyDescent="0.25">
      <c r="E349" s="186"/>
      <c r="F349" s="43"/>
      <c r="P349" s="43"/>
      <c r="Q349" s="43"/>
      <c r="AA349" s="43"/>
      <c r="AB349" s="43"/>
    </row>
    <row r="350" spans="5:28" x14ac:dyDescent="0.25">
      <c r="E350" s="186"/>
      <c r="F350" s="43"/>
      <c r="P350" s="43"/>
      <c r="Q350" s="43"/>
      <c r="AA350" s="43"/>
      <c r="AB350" s="43"/>
    </row>
    <row r="351" spans="5:28" x14ac:dyDescent="0.25">
      <c r="E351" s="186"/>
      <c r="F351" s="43"/>
      <c r="P351" s="43"/>
      <c r="Q351" s="43"/>
      <c r="AA351" s="43"/>
      <c r="AB351" s="43"/>
    </row>
    <row r="352" spans="5:28" x14ac:dyDescent="0.25">
      <c r="E352" s="186"/>
      <c r="F352" s="43"/>
      <c r="P352" s="43"/>
      <c r="Q352" s="43"/>
      <c r="AA352" s="43"/>
      <c r="AB352" s="43"/>
    </row>
    <row r="353" spans="5:28" x14ac:dyDescent="0.25">
      <c r="E353" s="186"/>
      <c r="F353" s="43"/>
      <c r="P353" s="43"/>
      <c r="Q353" s="43"/>
      <c r="AA353" s="43"/>
      <c r="AB353" s="43"/>
    </row>
    <row r="354" spans="5:28" x14ac:dyDescent="0.25">
      <c r="E354" s="186"/>
      <c r="F354" s="43"/>
      <c r="P354" s="43"/>
      <c r="Q354" s="43"/>
      <c r="AA354" s="43"/>
      <c r="AB354" s="43"/>
    </row>
    <row r="355" spans="5:28" x14ac:dyDescent="0.25">
      <c r="E355" s="186"/>
      <c r="F355" s="43"/>
      <c r="P355" s="43"/>
      <c r="Q355" s="43"/>
      <c r="AA355" s="43"/>
      <c r="AB355" s="43"/>
    </row>
    <row r="356" spans="5:28" x14ac:dyDescent="0.25">
      <c r="E356" s="186"/>
      <c r="F356" s="43"/>
      <c r="P356" s="43"/>
      <c r="Q356" s="43"/>
      <c r="AA356" s="43"/>
      <c r="AB356" s="43"/>
    </row>
    <row r="357" spans="5:28" x14ac:dyDescent="0.25">
      <c r="E357" s="186"/>
      <c r="F357" s="43"/>
      <c r="P357" s="43"/>
      <c r="Q357" s="43"/>
      <c r="AA357" s="43"/>
      <c r="AB357" s="43"/>
    </row>
    <row r="358" spans="5:28" x14ac:dyDescent="0.25">
      <c r="E358" s="186"/>
      <c r="F358" s="43"/>
      <c r="P358" s="43"/>
      <c r="Q358" s="43"/>
      <c r="AA358" s="43"/>
      <c r="AB358" s="43"/>
    </row>
    <row r="359" spans="5:28" x14ac:dyDescent="0.25">
      <c r="E359" s="186"/>
      <c r="F359" s="43"/>
      <c r="P359" s="43"/>
      <c r="Q359" s="43"/>
      <c r="AA359" s="43"/>
      <c r="AB359" s="43"/>
    </row>
    <row r="360" spans="5:28" x14ac:dyDescent="0.25">
      <c r="E360" s="186"/>
      <c r="F360" s="43"/>
      <c r="P360" s="43"/>
      <c r="Q360" s="43"/>
      <c r="AA360" s="43"/>
      <c r="AB360" s="43"/>
    </row>
    <row r="361" spans="5:28" x14ac:dyDescent="0.25">
      <c r="E361" s="186"/>
      <c r="F361" s="43"/>
      <c r="P361" s="43"/>
      <c r="Q361" s="43"/>
      <c r="AA361" s="43"/>
      <c r="AB361" s="43"/>
    </row>
    <row r="362" spans="5:28" x14ac:dyDescent="0.25">
      <c r="E362" s="186"/>
      <c r="F362" s="43"/>
      <c r="P362" s="43"/>
      <c r="Q362" s="43"/>
      <c r="AA362" s="43"/>
      <c r="AB362" s="43"/>
    </row>
    <row r="363" spans="5:28" x14ac:dyDescent="0.25">
      <c r="E363" s="186"/>
      <c r="F363" s="43"/>
      <c r="P363" s="43"/>
      <c r="Q363" s="43"/>
      <c r="AA363" s="43"/>
      <c r="AB363" s="43"/>
    </row>
    <row r="364" spans="5:28" x14ac:dyDescent="0.25">
      <c r="E364" s="186"/>
      <c r="F364" s="43"/>
      <c r="P364" s="43"/>
      <c r="Q364" s="43"/>
      <c r="AA364" s="43"/>
      <c r="AB364" s="43"/>
    </row>
    <row r="365" spans="5:28" x14ac:dyDescent="0.25">
      <c r="E365" s="186"/>
      <c r="F365" s="43"/>
      <c r="P365" s="43"/>
      <c r="Q365" s="43"/>
      <c r="AA365" s="43"/>
      <c r="AB365" s="43"/>
    </row>
    <row r="366" spans="5:28" x14ac:dyDescent="0.25">
      <c r="E366" s="186"/>
      <c r="F366" s="43"/>
      <c r="P366" s="43"/>
      <c r="Q366" s="43"/>
      <c r="AA366" s="43"/>
      <c r="AB366" s="43"/>
    </row>
    <row r="367" spans="5:28" x14ac:dyDescent="0.25">
      <c r="E367" s="186"/>
      <c r="F367" s="43"/>
      <c r="P367" s="43"/>
      <c r="Q367" s="43"/>
      <c r="AA367" s="43"/>
      <c r="AB367" s="43"/>
    </row>
    <row r="368" spans="5:28" x14ac:dyDescent="0.25">
      <c r="E368" s="186"/>
      <c r="F368" s="43"/>
      <c r="P368" s="43"/>
      <c r="Q368" s="43"/>
      <c r="AA368" s="43"/>
      <c r="AB368" s="43"/>
    </row>
    <row r="369" spans="5:28" x14ac:dyDescent="0.25">
      <c r="E369" s="186"/>
      <c r="F369" s="43"/>
      <c r="P369" s="43"/>
      <c r="Q369" s="43"/>
      <c r="AA369" s="43"/>
      <c r="AB369" s="43"/>
    </row>
    <row r="370" spans="5:28" x14ac:dyDescent="0.25">
      <c r="E370" s="186"/>
      <c r="F370" s="43"/>
      <c r="P370" s="43"/>
      <c r="Q370" s="43"/>
      <c r="AA370" s="43"/>
      <c r="AB370" s="43"/>
    </row>
    <row r="371" spans="5:28" x14ac:dyDescent="0.25">
      <c r="E371" s="186"/>
      <c r="F371" s="43"/>
      <c r="P371" s="43"/>
      <c r="Q371" s="43"/>
      <c r="AA371" s="43"/>
      <c r="AB371" s="43"/>
    </row>
    <row r="372" spans="5:28" x14ac:dyDescent="0.25">
      <c r="E372" s="186"/>
      <c r="F372" s="43"/>
      <c r="P372" s="43"/>
      <c r="Q372" s="43"/>
      <c r="AA372" s="43"/>
      <c r="AB372" s="43"/>
    </row>
    <row r="373" spans="5:28" x14ac:dyDescent="0.25">
      <c r="E373" s="186"/>
      <c r="F373" s="43"/>
      <c r="P373" s="43"/>
      <c r="Q373" s="43"/>
      <c r="AA373" s="43"/>
      <c r="AB373" s="43"/>
    </row>
    <row r="374" spans="5:28" x14ac:dyDescent="0.25">
      <c r="E374" s="186"/>
      <c r="F374" s="43"/>
      <c r="P374" s="43"/>
      <c r="Q374" s="43"/>
      <c r="AA374" s="43"/>
      <c r="AB374" s="43"/>
    </row>
    <row r="375" spans="5:28" x14ac:dyDescent="0.25">
      <c r="E375" s="186"/>
      <c r="F375" s="43"/>
      <c r="P375" s="43"/>
      <c r="Q375" s="43"/>
      <c r="AA375" s="43"/>
      <c r="AB375" s="43"/>
    </row>
    <row r="376" spans="5:28" x14ac:dyDescent="0.25">
      <c r="E376" s="186"/>
      <c r="F376" s="43"/>
      <c r="P376" s="43"/>
      <c r="Q376" s="43"/>
      <c r="AA376" s="43"/>
      <c r="AB376" s="43"/>
    </row>
    <row r="377" spans="5:28" x14ac:dyDescent="0.25">
      <c r="E377" s="186"/>
      <c r="F377" s="43"/>
      <c r="P377" s="43"/>
      <c r="Q377" s="43"/>
      <c r="AA377" s="43"/>
      <c r="AB377" s="43"/>
    </row>
    <row r="378" spans="5:28" x14ac:dyDescent="0.25">
      <c r="E378" s="186"/>
      <c r="F378" s="43"/>
      <c r="P378" s="43"/>
      <c r="Q378" s="43"/>
      <c r="AA378" s="43"/>
      <c r="AB378" s="43"/>
    </row>
    <row r="379" spans="5:28" x14ac:dyDescent="0.25">
      <c r="E379" s="186"/>
      <c r="F379" s="43"/>
      <c r="P379" s="43"/>
      <c r="Q379" s="43"/>
      <c r="AA379" s="43"/>
      <c r="AB379" s="43"/>
    </row>
    <row r="380" spans="5:28" x14ac:dyDescent="0.25">
      <c r="E380" s="186"/>
      <c r="F380" s="43"/>
      <c r="P380" s="43"/>
      <c r="Q380" s="43"/>
      <c r="AA380" s="43"/>
      <c r="AB380" s="43"/>
    </row>
    <row r="381" spans="5:28" x14ac:dyDescent="0.25">
      <c r="E381" s="186"/>
      <c r="F381" s="43"/>
      <c r="P381" s="43"/>
      <c r="Q381" s="43"/>
      <c r="AA381" s="43"/>
      <c r="AB381" s="43"/>
    </row>
    <row r="382" spans="5:28" x14ac:dyDescent="0.25">
      <c r="E382" s="186"/>
      <c r="F382" s="43"/>
      <c r="P382" s="43"/>
      <c r="Q382" s="43"/>
      <c r="AA382" s="43"/>
      <c r="AB382" s="43"/>
    </row>
    <row r="383" spans="5:28" x14ac:dyDescent="0.25">
      <c r="E383" s="186"/>
      <c r="F383" s="43"/>
      <c r="P383" s="43"/>
      <c r="Q383" s="43"/>
      <c r="AA383" s="43"/>
      <c r="AB383" s="43"/>
    </row>
    <row r="384" spans="5:28" x14ac:dyDescent="0.25">
      <c r="E384" s="186"/>
      <c r="F384" s="43"/>
      <c r="P384" s="43"/>
      <c r="Q384" s="43"/>
      <c r="AA384" s="43"/>
      <c r="AB384" s="43"/>
    </row>
    <row r="385" spans="5:28" x14ac:dyDescent="0.25">
      <c r="E385" s="186"/>
      <c r="F385" s="43"/>
      <c r="P385" s="43"/>
      <c r="Q385" s="43"/>
      <c r="AA385" s="43"/>
      <c r="AB385" s="43"/>
    </row>
    <row r="386" spans="5:28" x14ac:dyDescent="0.25">
      <c r="E386" s="186"/>
      <c r="F386" s="43"/>
      <c r="P386" s="43"/>
      <c r="Q386" s="43"/>
      <c r="AA386" s="43"/>
      <c r="AB386" s="43"/>
    </row>
    <row r="387" spans="5:28" x14ac:dyDescent="0.25">
      <c r="E387" s="186"/>
      <c r="F387" s="43"/>
      <c r="P387" s="43"/>
      <c r="Q387" s="43"/>
      <c r="AA387" s="43"/>
      <c r="AB387" s="43"/>
    </row>
    <row r="388" spans="5:28" x14ac:dyDescent="0.25">
      <c r="E388" s="186"/>
      <c r="F388" s="43"/>
      <c r="P388" s="43"/>
      <c r="Q388" s="43"/>
      <c r="AA388" s="43"/>
      <c r="AB388" s="43"/>
    </row>
    <row r="389" spans="5:28" x14ac:dyDescent="0.25">
      <c r="E389" s="186"/>
      <c r="F389" s="43"/>
      <c r="P389" s="43"/>
      <c r="Q389" s="43"/>
      <c r="AA389" s="43"/>
      <c r="AB389" s="43"/>
    </row>
    <row r="390" spans="5:28" x14ac:dyDescent="0.25">
      <c r="E390" s="186"/>
      <c r="F390" s="43"/>
      <c r="P390" s="43"/>
      <c r="Q390" s="43"/>
      <c r="AA390" s="43"/>
      <c r="AB390" s="43"/>
    </row>
    <row r="391" spans="5:28" x14ac:dyDescent="0.25">
      <c r="E391" s="186"/>
      <c r="F391" s="43"/>
      <c r="P391" s="43"/>
      <c r="Q391" s="43"/>
      <c r="AA391" s="43"/>
      <c r="AB391" s="43"/>
    </row>
    <row r="392" spans="5:28" x14ac:dyDescent="0.25">
      <c r="E392" s="186"/>
      <c r="F392" s="43"/>
      <c r="P392" s="43"/>
      <c r="Q392" s="43"/>
      <c r="AA392" s="43"/>
      <c r="AB392" s="43"/>
    </row>
    <row r="393" spans="5:28" x14ac:dyDescent="0.25">
      <c r="E393" s="186"/>
      <c r="F393" s="43"/>
      <c r="P393" s="43"/>
      <c r="Q393" s="43"/>
      <c r="AA393" s="43"/>
      <c r="AB393" s="43"/>
    </row>
    <row r="394" spans="5:28" x14ac:dyDescent="0.25">
      <c r="E394" s="186"/>
      <c r="F394" s="43"/>
      <c r="P394" s="43"/>
      <c r="Q394" s="43"/>
      <c r="AA394" s="43"/>
      <c r="AB394" s="43"/>
    </row>
    <row r="395" spans="5:28" x14ac:dyDescent="0.25">
      <c r="E395" s="186"/>
      <c r="F395" s="43"/>
      <c r="P395" s="43"/>
      <c r="Q395" s="43"/>
      <c r="AA395" s="43"/>
      <c r="AB395" s="43"/>
    </row>
    <row r="396" spans="5:28" x14ac:dyDescent="0.25">
      <c r="E396" s="186"/>
      <c r="F396" s="43"/>
      <c r="P396" s="43"/>
      <c r="Q396" s="43"/>
      <c r="AA396" s="43"/>
      <c r="AB396" s="43"/>
    </row>
    <row r="397" spans="5:28" x14ac:dyDescent="0.25">
      <c r="E397" s="186"/>
      <c r="F397" s="43"/>
      <c r="P397" s="43"/>
      <c r="Q397" s="43"/>
      <c r="AA397" s="43"/>
      <c r="AB397" s="43"/>
    </row>
    <row r="398" spans="5:28" x14ac:dyDescent="0.25">
      <c r="E398" s="186"/>
      <c r="F398" s="43"/>
      <c r="P398" s="43"/>
      <c r="Q398" s="43"/>
      <c r="AA398" s="43"/>
      <c r="AB398" s="43"/>
    </row>
    <row r="399" spans="5:28" x14ac:dyDescent="0.25">
      <c r="E399" s="186"/>
      <c r="F399" s="43"/>
      <c r="P399" s="43"/>
      <c r="Q399" s="43"/>
      <c r="AA399" s="43"/>
      <c r="AB399" s="43"/>
    </row>
    <row r="400" spans="5:28" x14ac:dyDescent="0.25">
      <c r="E400" s="186"/>
      <c r="F400" s="43"/>
      <c r="P400" s="43"/>
      <c r="Q400" s="43"/>
      <c r="AA400" s="43"/>
      <c r="AB400" s="43"/>
    </row>
    <row r="401" spans="5:28" x14ac:dyDescent="0.25">
      <c r="E401" s="186"/>
      <c r="F401" s="43"/>
      <c r="P401" s="43"/>
      <c r="Q401" s="43"/>
      <c r="AA401" s="43"/>
      <c r="AB401" s="43"/>
    </row>
    <row r="402" spans="5:28" x14ac:dyDescent="0.25">
      <c r="E402" s="186"/>
      <c r="F402" s="43"/>
      <c r="P402" s="43"/>
      <c r="Q402" s="43"/>
      <c r="AA402" s="43"/>
      <c r="AB402" s="43"/>
    </row>
    <row r="403" spans="5:28" x14ac:dyDescent="0.25">
      <c r="E403" s="186"/>
      <c r="F403" s="43"/>
      <c r="P403" s="43"/>
      <c r="Q403" s="43"/>
      <c r="AA403" s="43"/>
      <c r="AB403" s="43"/>
    </row>
    <row r="404" spans="5:28" x14ac:dyDescent="0.25">
      <c r="E404" s="186"/>
      <c r="F404" s="43"/>
      <c r="P404" s="43"/>
      <c r="Q404" s="43"/>
      <c r="AA404" s="43"/>
      <c r="AB404" s="43"/>
    </row>
    <row r="405" spans="5:28" x14ac:dyDescent="0.25">
      <c r="E405" s="186"/>
      <c r="F405" s="43"/>
      <c r="P405" s="43"/>
      <c r="Q405" s="43"/>
      <c r="AA405" s="43"/>
      <c r="AB405" s="43"/>
    </row>
    <row r="406" spans="5:28" x14ac:dyDescent="0.25">
      <c r="E406" s="186"/>
      <c r="F406" s="43"/>
      <c r="P406" s="43"/>
      <c r="Q406" s="43"/>
      <c r="AA406" s="43"/>
      <c r="AB406" s="43"/>
    </row>
    <row r="407" spans="5:28" x14ac:dyDescent="0.25">
      <c r="E407" s="186"/>
      <c r="F407" s="43"/>
      <c r="P407" s="43"/>
      <c r="Q407" s="43"/>
      <c r="AA407" s="43"/>
      <c r="AB407" s="43"/>
    </row>
    <row r="408" spans="5:28" x14ac:dyDescent="0.25">
      <c r="E408" s="186"/>
      <c r="F408" s="43"/>
      <c r="P408" s="43"/>
      <c r="Q408" s="43"/>
      <c r="AA408" s="43"/>
      <c r="AB408" s="43"/>
    </row>
    <row r="409" spans="5:28" x14ac:dyDescent="0.25">
      <c r="E409" s="186"/>
      <c r="F409" s="43"/>
      <c r="P409" s="43"/>
      <c r="Q409" s="43"/>
      <c r="AA409" s="43"/>
      <c r="AB409" s="43"/>
    </row>
    <row r="410" spans="5:28" x14ac:dyDescent="0.25">
      <c r="E410" s="186"/>
      <c r="F410" s="43"/>
      <c r="P410" s="43"/>
      <c r="Q410" s="43"/>
      <c r="AA410" s="43"/>
      <c r="AB410" s="43"/>
    </row>
    <row r="411" spans="5:28" x14ac:dyDescent="0.25">
      <c r="E411" s="186"/>
      <c r="F411" s="43"/>
      <c r="P411" s="43"/>
      <c r="Q411" s="43"/>
      <c r="AA411" s="43"/>
      <c r="AB411" s="43"/>
    </row>
    <row r="412" spans="5:28" x14ac:dyDescent="0.25">
      <c r="E412" s="186"/>
      <c r="F412" s="43"/>
      <c r="P412" s="43"/>
      <c r="Q412" s="43"/>
      <c r="AA412" s="43"/>
      <c r="AB412" s="43"/>
    </row>
    <row r="413" spans="5:28" x14ac:dyDescent="0.25">
      <c r="E413" s="186"/>
      <c r="F413" s="43"/>
      <c r="P413" s="43"/>
      <c r="Q413" s="43"/>
      <c r="AA413" s="43"/>
      <c r="AB413" s="43"/>
    </row>
    <row r="414" spans="5:28" x14ac:dyDescent="0.25">
      <c r="E414" s="186"/>
      <c r="F414" s="43"/>
      <c r="P414" s="43"/>
      <c r="Q414" s="43"/>
      <c r="AA414" s="43"/>
      <c r="AB414" s="43"/>
    </row>
    <row r="415" spans="5:28" x14ac:dyDescent="0.25">
      <c r="E415" s="186"/>
      <c r="F415" s="43"/>
      <c r="P415" s="43"/>
      <c r="Q415" s="43"/>
      <c r="AA415" s="43"/>
      <c r="AB415" s="43"/>
    </row>
    <row r="416" spans="5:28" x14ac:dyDescent="0.25">
      <c r="E416" s="186"/>
      <c r="F416" s="43"/>
      <c r="P416" s="43"/>
      <c r="Q416" s="43"/>
      <c r="AA416" s="43"/>
      <c r="AB416" s="43"/>
    </row>
    <row r="417" spans="5:28" x14ac:dyDescent="0.25">
      <c r="E417" s="186"/>
      <c r="F417" s="43"/>
      <c r="P417" s="43"/>
      <c r="Q417" s="43"/>
      <c r="AA417" s="43"/>
      <c r="AB417" s="43"/>
    </row>
    <row r="418" spans="5:28" x14ac:dyDescent="0.25">
      <c r="E418" s="186"/>
      <c r="F418" s="43"/>
      <c r="P418" s="43"/>
      <c r="Q418" s="43"/>
      <c r="AA418" s="43"/>
      <c r="AB418" s="43"/>
    </row>
    <row r="419" spans="5:28" x14ac:dyDescent="0.25">
      <c r="E419" s="186"/>
      <c r="F419" s="43"/>
      <c r="P419" s="43"/>
      <c r="Q419" s="43"/>
      <c r="AA419" s="43"/>
      <c r="AB419" s="43"/>
    </row>
    <row r="420" spans="5:28" x14ac:dyDescent="0.25">
      <c r="E420" s="186"/>
      <c r="F420" s="43"/>
      <c r="P420" s="43"/>
      <c r="Q420" s="43"/>
      <c r="AA420" s="43"/>
      <c r="AB420" s="43"/>
    </row>
    <row r="421" spans="5:28" x14ac:dyDescent="0.25">
      <c r="E421" s="186"/>
      <c r="F421" s="43"/>
      <c r="P421" s="43"/>
      <c r="Q421" s="43"/>
      <c r="AA421" s="43"/>
      <c r="AB421" s="43"/>
    </row>
    <row r="422" spans="5:28" x14ac:dyDescent="0.25">
      <c r="E422" s="186"/>
      <c r="F422" s="43"/>
      <c r="P422" s="43"/>
      <c r="Q422" s="43"/>
      <c r="AA422" s="43"/>
      <c r="AB422" s="43"/>
    </row>
    <row r="423" spans="5:28" x14ac:dyDescent="0.25">
      <c r="E423" s="186"/>
      <c r="F423" s="43"/>
      <c r="P423" s="43"/>
      <c r="Q423" s="43"/>
      <c r="AA423" s="43"/>
      <c r="AB423" s="43"/>
    </row>
    <row r="424" spans="5:28" x14ac:dyDescent="0.25">
      <c r="E424" s="186"/>
      <c r="F424" s="43"/>
      <c r="P424" s="43"/>
      <c r="Q424" s="43"/>
      <c r="AA424" s="43"/>
      <c r="AB424" s="43"/>
    </row>
    <row r="425" spans="5:28" x14ac:dyDescent="0.25">
      <c r="E425" s="186"/>
      <c r="F425" s="43"/>
      <c r="P425" s="43"/>
      <c r="Q425" s="43"/>
      <c r="AA425" s="43"/>
      <c r="AB425" s="43"/>
    </row>
    <row r="426" spans="5:28" x14ac:dyDescent="0.25">
      <c r="E426" s="186"/>
      <c r="F426" s="43"/>
      <c r="P426" s="43"/>
      <c r="Q426" s="43"/>
      <c r="AA426" s="43"/>
      <c r="AB426" s="43"/>
    </row>
    <row r="427" spans="5:28" x14ac:dyDescent="0.25">
      <c r="E427" s="186"/>
      <c r="F427" s="43"/>
      <c r="P427" s="43"/>
      <c r="Q427" s="43"/>
      <c r="AA427" s="43"/>
      <c r="AB427" s="43"/>
    </row>
    <row r="428" spans="5:28" x14ac:dyDescent="0.25">
      <c r="E428" s="186"/>
      <c r="F428" s="43"/>
      <c r="P428" s="43"/>
      <c r="Q428" s="43"/>
      <c r="AA428" s="43"/>
      <c r="AB428" s="43"/>
    </row>
    <row r="429" spans="5:28" x14ac:dyDescent="0.25">
      <c r="E429" s="186"/>
      <c r="F429" s="43"/>
      <c r="P429" s="43"/>
      <c r="Q429" s="43"/>
      <c r="AA429" s="43"/>
      <c r="AB429" s="43"/>
    </row>
    <row r="430" spans="5:28" x14ac:dyDescent="0.25">
      <c r="E430" s="186"/>
      <c r="F430" s="43"/>
      <c r="P430" s="43"/>
      <c r="Q430" s="43"/>
      <c r="AA430" s="43"/>
      <c r="AB430" s="43"/>
    </row>
    <row r="431" spans="5:28" x14ac:dyDescent="0.25">
      <c r="E431" s="186"/>
      <c r="F431" s="43"/>
      <c r="P431" s="43"/>
      <c r="Q431" s="43"/>
      <c r="AA431" s="43"/>
      <c r="AB431" s="43"/>
    </row>
    <row r="432" spans="5:28" x14ac:dyDescent="0.25">
      <c r="E432" s="186"/>
      <c r="F432" s="43"/>
      <c r="P432" s="43"/>
      <c r="Q432" s="43"/>
      <c r="AA432" s="43"/>
      <c r="AB432" s="43"/>
    </row>
    <row r="433" spans="5:28" x14ac:dyDescent="0.25">
      <c r="E433" s="186"/>
      <c r="F433" s="43"/>
      <c r="P433" s="43"/>
      <c r="Q433" s="43"/>
      <c r="AA433" s="43"/>
      <c r="AB433" s="43"/>
    </row>
    <row r="434" spans="5:28" x14ac:dyDescent="0.25">
      <c r="E434" s="186"/>
      <c r="F434" s="43"/>
      <c r="P434" s="43"/>
      <c r="Q434" s="43"/>
      <c r="AA434" s="43"/>
      <c r="AB434" s="43"/>
    </row>
    <row r="435" spans="5:28" x14ac:dyDescent="0.25">
      <c r="E435" s="186"/>
      <c r="F435" s="43"/>
      <c r="P435" s="43"/>
      <c r="Q435" s="43"/>
      <c r="AA435" s="43"/>
      <c r="AB435" s="43"/>
    </row>
    <row r="436" spans="5:28" x14ac:dyDescent="0.25">
      <c r="E436" s="186"/>
      <c r="F436" s="43"/>
      <c r="P436" s="43"/>
      <c r="Q436" s="43"/>
      <c r="AA436" s="43"/>
      <c r="AB436" s="43"/>
    </row>
    <row r="437" spans="5:28" x14ac:dyDescent="0.25">
      <c r="E437" s="186"/>
      <c r="F437" s="43"/>
      <c r="P437" s="43"/>
      <c r="Q437" s="43"/>
      <c r="AA437" s="43"/>
      <c r="AB437" s="43"/>
    </row>
    <row r="438" spans="5:28" x14ac:dyDescent="0.25">
      <c r="E438" s="186"/>
      <c r="F438" s="43"/>
      <c r="P438" s="43"/>
      <c r="Q438" s="43"/>
      <c r="AA438" s="43"/>
      <c r="AB438" s="43"/>
    </row>
    <row r="439" spans="5:28" x14ac:dyDescent="0.25">
      <c r="E439" s="186"/>
      <c r="F439" s="43"/>
      <c r="P439" s="43"/>
      <c r="Q439" s="43"/>
      <c r="AA439" s="43"/>
      <c r="AB439" s="43"/>
    </row>
    <row r="440" spans="5:28" x14ac:dyDescent="0.25">
      <c r="E440" s="186"/>
      <c r="F440" s="43"/>
      <c r="P440" s="43"/>
      <c r="Q440" s="43"/>
      <c r="AA440" s="43"/>
      <c r="AB440" s="43"/>
    </row>
    <row r="441" spans="5:28" x14ac:dyDescent="0.25">
      <c r="E441" s="186"/>
      <c r="F441" s="43"/>
      <c r="P441" s="43"/>
      <c r="Q441" s="43"/>
      <c r="AA441" s="43"/>
      <c r="AB441" s="43"/>
    </row>
    <row r="442" spans="5:28" x14ac:dyDescent="0.25">
      <c r="E442" s="186"/>
      <c r="F442" s="43"/>
      <c r="P442" s="43"/>
      <c r="Q442" s="43"/>
      <c r="AA442" s="43"/>
      <c r="AB442" s="43"/>
    </row>
    <row r="443" spans="5:28" x14ac:dyDescent="0.25">
      <c r="E443" s="186"/>
      <c r="F443" s="43"/>
      <c r="P443" s="43"/>
      <c r="Q443" s="43"/>
      <c r="AA443" s="43"/>
      <c r="AB443" s="43"/>
    </row>
    <row r="444" spans="5:28" x14ac:dyDescent="0.25">
      <c r="E444" s="186"/>
      <c r="F444" s="43"/>
      <c r="P444" s="43"/>
      <c r="Q444" s="43"/>
      <c r="AA444" s="43"/>
      <c r="AB444" s="43"/>
    </row>
    <row r="445" spans="5:28" x14ac:dyDescent="0.25">
      <c r="E445" s="186"/>
      <c r="F445" s="43"/>
      <c r="P445" s="43"/>
      <c r="Q445" s="43"/>
      <c r="AA445" s="43"/>
      <c r="AB445" s="43"/>
    </row>
    <row r="446" spans="5:28" x14ac:dyDescent="0.25">
      <c r="E446" s="186"/>
      <c r="F446" s="43"/>
      <c r="P446" s="43"/>
      <c r="Q446" s="43"/>
      <c r="AA446" s="43"/>
      <c r="AB446" s="43"/>
    </row>
    <row r="447" spans="5:28" x14ac:dyDescent="0.25">
      <c r="E447" s="186"/>
      <c r="F447" s="43"/>
      <c r="P447" s="43"/>
      <c r="Q447" s="43"/>
      <c r="AA447" s="43"/>
      <c r="AB447" s="43"/>
    </row>
    <row r="448" spans="5:28" x14ac:dyDescent="0.25">
      <c r="E448" s="186"/>
      <c r="F448" s="43"/>
      <c r="P448" s="43"/>
      <c r="Q448" s="43"/>
      <c r="AA448" s="43"/>
      <c r="AB448" s="43"/>
    </row>
    <row r="449" spans="5:28" x14ac:dyDescent="0.25">
      <c r="E449" s="186"/>
      <c r="F449" s="43"/>
      <c r="P449" s="43"/>
      <c r="Q449" s="43"/>
      <c r="AA449" s="43"/>
      <c r="AB449" s="43"/>
    </row>
    <row r="450" spans="5:28" x14ac:dyDescent="0.25">
      <c r="E450" s="186"/>
      <c r="F450" s="43"/>
      <c r="P450" s="43"/>
      <c r="Q450" s="43"/>
      <c r="AA450" s="43"/>
      <c r="AB450" s="43"/>
    </row>
    <row r="451" spans="5:28" x14ac:dyDescent="0.25">
      <c r="E451" s="186"/>
      <c r="F451" s="43"/>
      <c r="P451" s="43"/>
      <c r="Q451" s="43"/>
      <c r="AA451" s="43"/>
      <c r="AB451" s="43"/>
    </row>
    <row r="452" spans="5:28" x14ac:dyDescent="0.25">
      <c r="E452" s="186"/>
      <c r="F452" s="43"/>
      <c r="P452" s="43"/>
      <c r="Q452" s="43"/>
      <c r="AA452" s="43"/>
      <c r="AB452" s="43"/>
    </row>
    <row r="453" spans="5:28" x14ac:dyDescent="0.25">
      <c r="E453" s="186"/>
      <c r="F453" s="43"/>
      <c r="P453" s="43"/>
      <c r="Q453" s="43"/>
      <c r="AA453" s="43"/>
      <c r="AB453" s="43"/>
    </row>
    <row r="454" spans="5:28" x14ac:dyDescent="0.25">
      <c r="E454" s="186"/>
      <c r="F454" s="43"/>
      <c r="P454" s="43"/>
      <c r="Q454" s="43"/>
      <c r="AA454" s="43"/>
      <c r="AB454" s="43"/>
    </row>
    <row r="455" spans="5:28" x14ac:dyDescent="0.25">
      <c r="E455" s="186"/>
      <c r="F455" s="43"/>
      <c r="P455" s="43"/>
      <c r="Q455" s="43"/>
      <c r="AA455" s="43"/>
      <c r="AB455" s="43"/>
    </row>
    <row r="456" spans="5:28" x14ac:dyDescent="0.25">
      <c r="E456" s="186"/>
      <c r="F456" s="43"/>
      <c r="P456" s="43"/>
      <c r="Q456" s="43"/>
      <c r="AA456" s="43"/>
      <c r="AB456" s="43"/>
    </row>
    <row r="457" spans="5:28" x14ac:dyDescent="0.25">
      <c r="E457" s="186"/>
      <c r="F457" s="43"/>
      <c r="P457" s="43"/>
      <c r="Q457" s="43"/>
      <c r="AA457" s="43"/>
      <c r="AB457" s="43"/>
    </row>
    <row r="458" spans="5:28" x14ac:dyDescent="0.25">
      <c r="E458" s="186"/>
      <c r="F458" s="43"/>
      <c r="P458" s="43"/>
      <c r="Q458" s="43"/>
      <c r="AA458" s="43"/>
      <c r="AB458" s="43"/>
    </row>
    <row r="459" spans="5:28" x14ac:dyDescent="0.25">
      <c r="E459" s="186"/>
      <c r="F459" s="43"/>
      <c r="P459" s="43"/>
      <c r="Q459" s="43"/>
      <c r="AA459" s="43"/>
      <c r="AB459" s="43"/>
    </row>
    <row r="460" spans="5:28" x14ac:dyDescent="0.25">
      <c r="E460" s="186"/>
      <c r="F460" s="43"/>
      <c r="P460" s="43"/>
      <c r="Q460" s="43"/>
      <c r="AA460" s="43"/>
      <c r="AB460" s="43"/>
    </row>
    <row r="461" spans="5:28" x14ac:dyDescent="0.25">
      <c r="E461" s="186"/>
      <c r="F461" s="43"/>
      <c r="P461" s="43"/>
      <c r="Q461" s="43"/>
      <c r="AA461" s="43"/>
      <c r="AB461" s="43"/>
    </row>
    <row r="462" spans="5:28" x14ac:dyDescent="0.25">
      <c r="E462" s="186"/>
      <c r="F462" s="43"/>
      <c r="P462" s="43"/>
      <c r="Q462" s="43"/>
      <c r="AA462" s="43"/>
      <c r="AB462" s="43"/>
    </row>
    <row r="463" spans="5:28" x14ac:dyDescent="0.25">
      <c r="E463" s="186"/>
      <c r="F463" s="43"/>
      <c r="P463" s="43"/>
      <c r="Q463" s="43"/>
      <c r="AA463" s="43"/>
      <c r="AB463" s="43"/>
    </row>
    <row r="464" spans="5:28" x14ac:dyDescent="0.25">
      <c r="E464" s="186"/>
      <c r="F464" s="43"/>
      <c r="P464" s="43"/>
      <c r="Q464" s="43"/>
      <c r="AA464" s="43"/>
      <c r="AB464" s="43"/>
    </row>
    <row r="465" spans="5:28" x14ac:dyDescent="0.25">
      <c r="E465" s="186"/>
      <c r="F465" s="43"/>
      <c r="P465" s="43"/>
      <c r="Q465" s="43"/>
      <c r="AA465" s="43"/>
      <c r="AB465" s="43"/>
    </row>
    <row r="466" spans="5:28" x14ac:dyDescent="0.25">
      <c r="E466" s="186"/>
      <c r="F466" s="43"/>
      <c r="P466" s="43"/>
      <c r="Q466" s="43"/>
      <c r="AA466" s="43"/>
      <c r="AB466" s="43"/>
    </row>
    <row r="467" spans="5:28" x14ac:dyDescent="0.25">
      <c r="E467" s="186"/>
      <c r="F467" s="43"/>
      <c r="P467" s="43"/>
      <c r="Q467" s="43"/>
      <c r="AA467" s="43"/>
      <c r="AB467" s="43"/>
    </row>
    <row r="468" spans="5:28" x14ac:dyDescent="0.25">
      <c r="E468" s="186"/>
      <c r="F468" s="43"/>
      <c r="P468" s="43"/>
      <c r="Q468" s="43"/>
      <c r="AA468" s="43"/>
      <c r="AB468" s="43"/>
    </row>
    <row r="469" spans="5:28" x14ac:dyDescent="0.25">
      <c r="E469" s="186"/>
      <c r="F469" s="43"/>
      <c r="P469" s="43"/>
      <c r="Q469" s="43"/>
      <c r="AA469" s="43"/>
      <c r="AB469" s="43"/>
    </row>
    <row r="470" spans="5:28" x14ac:dyDescent="0.25">
      <c r="E470" s="186"/>
      <c r="F470" s="43"/>
      <c r="P470" s="43"/>
      <c r="Q470" s="43"/>
      <c r="AA470" s="43"/>
      <c r="AB470" s="43"/>
    </row>
    <row r="471" spans="5:28" x14ac:dyDescent="0.25">
      <c r="E471" s="186"/>
      <c r="F471" s="43"/>
      <c r="P471" s="43"/>
      <c r="Q471" s="43"/>
      <c r="AA471" s="43"/>
      <c r="AB471" s="43"/>
    </row>
    <row r="472" spans="5:28" x14ac:dyDescent="0.25">
      <c r="E472" s="186"/>
      <c r="F472" s="43"/>
      <c r="P472" s="43"/>
      <c r="Q472" s="43"/>
      <c r="AA472" s="43"/>
      <c r="AB472" s="43"/>
    </row>
    <row r="473" spans="5:28" x14ac:dyDescent="0.25">
      <c r="E473" s="186"/>
      <c r="F473" s="43"/>
      <c r="P473" s="43"/>
      <c r="Q473" s="43"/>
      <c r="AA473" s="43"/>
      <c r="AB473" s="43"/>
    </row>
    <row r="474" spans="5:28" x14ac:dyDescent="0.25">
      <c r="E474" s="186"/>
      <c r="F474" s="43"/>
      <c r="P474" s="43"/>
      <c r="Q474" s="43"/>
      <c r="AA474" s="43"/>
      <c r="AB474" s="43"/>
    </row>
    <row r="475" spans="5:28" x14ac:dyDescent="0.25">
      <c r="E475" s="186"/>
      <c r="F475" s="43"/>
      <c r="P475" s="43"/>
      <c r="Q475" s="43"/>
      <c r="AA475" s="43"/>
      <c r="AB475" s="43"/>
    </row>
    <row r="476" spans="5:28" x14ac:dyDescent="0.25">
      <c r="E476" s="186"/>
      <c r="F476" s="43"/>
      <c r="P476" s="43"/>
      <c r="Q476" s="43"/>
      <c r="AA476" s="43"/>
      <c r="AB476" s="43"/>
    </row>
    <row r="477" spans="5:28" x14ac:dyDescent="0.25">
      <c r="E477" s="186"/>
      <c r="F477" s="43"/>
      <c r="P477" s="43"/>
      <c r="Q477" s="43"/>
      <c r="AA477" s="43"/>
      <c r="AB477" s="43"/>
    </row>
    <row r="478" spans="5:28" x14ac:dyDescent="0.25">
      <c r="E478" s="186"/>
      <c r="F478" s="43"/>
      <c r="P478" s="43"/>
      <c r="Q478" s="43"/>
      <c r="AA478" s="43"/>
      <c r="AB478" s="43"/>
    </row>
    <row r="479" spans="5:28" x14ac:dyDescent="0.25">
      <c r="E479" s="186"/>
      <c r="F479" s="43"/>
      <c r="P479" s="43"/>
      <c r="Q479" s="43"/>
      <c r="AA479" s="43"/>
      <c r="AB479" s="43"/>
    </row>
    <row r="480" spans="5:28" x14ac:dyDescent="0.25">
      <c r="E480" s="186"/>
      <c r="F480" s="43"/>
      <c r="P480" s="43"/>
      <c r="Q480" s="43"/>
      <c r="AA480" s="43"/>
      <c r="AB480" s="43"/>
    </row>
    <row r="481" spans="5:28" x14ac:dyDescent="0.25">
      <c r="E481" s="186"/>
      <c r="F481" s="43"/>
      <c r="P481" s="43"/>
      <c r="Q481" s="43"/>
      <c r="AA481" s="43"/>
      <c r="AB481" s="43"/>
    </row>
    <row r="482" spans="5:28" x14ac:dyDescent="0.25">
      <c r="E482" s="186"/>
      <c r="F482" s="43"/>
      <c r="P482" s="43"/>
      <c r="Q482" s="43"/>
      <c r="AA482" s="43"/>
      <c r="AB482" s="43"/>
    </row>
    <row r="483" spans="5:28" x14ac:dyDescent="0.25">
      <c r="E483" s="186"/>
      <c r="F483" s="43"/>
      <c r="P483" s="43"/>
      <c r="Q483" s="43"/>
      <c r="AA483" s="43"/>
      <c r="AB483" s="43"/>
    </row>
    <row r="484" spans="5:28" x14ac:dyDescent="0.25">
      <c r="E484" s="186"/>
      <c r="F484" s="43"/>
      <c r="P484" s="43"/>
      <c r="Q484" s="43"/>
      <c r="AA484" s="43"/>
      <c r="AB484" s="43"/>
    </row>
    <row r="485" spans="5:28" x14ac:dyDescent="0.25">
      <c r="E485" s="186"/>
      <c r="F485" s="43"/>
      <c r="P485" s="43"/>
      <c r="Q485" s="43"/>
      <c r="AA485" s="43"/>
      <c r="AB485" s="43"/>
    </row>
    <row r="486" spans="5:28" x14ac:dyDescent="0.25">
      <c r="E486" s="186"/>
      <c r="F486" s="43"/>
      <c r="P486" s="43"/>
      <c r="Q486" s="43"/>
      <c r="AA486" s="43"/>
      <c r="AB486" s="43"/>
    </row>
    <row r="487" spans="5:28" x14ac:dyDescent="0.25">
      <c r="E487" s="186"/>
      <c r="F487" s="43"/>
      <c r="P487" s="43"/>
      <c r="Q487" s="43"/>
      <c r="AA487" s="43"/>
      <c r="AB487" s="43"/>
    </row>
    <row r="488" spans="5:28" x14ac:dyDescent="0.25">
      <c r="E488" s="186"/>
      <c r="F488" s="43"/>
      <c r="P488" s="43"/>
      <c r="Q488" s="43"/>
      <c r="AA488" s="43"/>
      <c r="AB488" s="43"/>
    </row>
    <row r="489" spans="5:28" x14ac:dyDescent="0.25">
      <c r="E489" s="186"/>
      <c r="F489" s="43"/>
      <c r="P489" s="43"/>
      <c r="Q489" s="43"/>
      <c r="AA489" s="43"/>
      <c r="AB489" s="43"/>
    </row>
    <row r="490" spans="5:28" x14ac:dyDescent="0.25">
      <c r="E490" s="186"/>
      <c r="F490" s="43"/>
      <c r="P490" s="43"/>
      <c r="Q490" s="43"/>
      <c r="AA490" s="43"/>
      <c r="AB490" s="43"/>
    </row>
    <row r="491" spans="5:28" x14ac:dyDescent="0.25">
      <c r="E491" s="186"/>
      <c r="F491" s="43"/>
      <c r="P491" s="43"/>
      <c r="Q491" s="43"/>
      <c r="AA491" s="43"/>
      <c r="AB491" s="43"/>
    </row>
    <row r="492" spans="5:28" x14ac:dyDescent="0.25">
      <c r="E492" s="186"/>
      <c r="F492" s="43"/>
      <c r="P492" s="43"/>
      <c r="Q492" s="43"/>
      <c r="AA492" s="43"/>
      <c r="AB492" s="43"/>
    </row>
    <row r="493" spans="5:28" x14ac:dyDescent="0.25">
      <c r="E493" s="186"/>
      <c r="F493" s="43"/>
      <c r="P493" s="43"/>
      <c r="Q493" s="43"/>
      <c r="AA493" s="43"/>
      <c r="AB493" s="43"/>
    </row>
    <row r="494" spans="5:28" x14ac:dyDescent="0.25">
      <c r="E494" s="186"/>
      <c r="F494" s="43"/>
      <c r="P494" s="43"/>
      <c r="Q494" s="43"/>
      <c r="AA494" s="43"/>
      <c r="AB494" s="43"/>
    </row>
    <row r="495" spans="5:28" x14ac:dyDescent="0.25">
      <c r="E495" s="186"/>
      <c r="F495" s="43"/>
      <c r="P495" s="43"/>
      <c r="Q495" s="43"/>
      <c r="AA495" s="43"/>
      <c r="AB495" s="43"/>
    </row>
    <row r="496" spans="5:28" x14ac:dyDescent="0.25">
      <c r="E496" s="186"/>
      <c r="F496" s="43"/>
      <c r="P496" s="43"/>
      <c r="Q496" s="43"/>
      <c r="AA496" s="43"/>
      <c r="AB496" s="43"/>
    </row>
    <row r="497" spans="5:28" x14ac:dyDescent="0.25">
      <c r="E497" s="186"/>
      <c r="F497" s="43"/>
      <c r="P497" s="43"/>
      <c r="Q497" s="43"/>
      <c r="AA497" s="43"/>
      <c r="AB497" s="43"/>
    </row>
    <row r="498" spans="5:28" x14ac:dyDescent="0.25">
      <c r="E498" s="186"/>
      <c r="F498" s="43"/>
      <c r="P498" s="43"/>
      <c r="Q498" s="43"/>
      <c r="AA498" s="43"/>
      <c r="AB498" s="43"/>
    </row>
    <row r="499" spans="5:28" x14ac:dyDescent="0.25">
      <c r="E499" s="186"/>
      <c r="F499" s="43"/>
      <c r="P499" s="43"/>
      <c r="Q499" s="43"/>
      <c r="AA499" s="43"/>
      <c r="AB499" s="43"/>
    </row>
    <row r="500" spans="5:28" x14ac:dyDescent="0.25">
      <c r="E500" s="186"/>
      <c r="F500" s="43"/>
      <c r="P500" s="43"/>
      <c r="Q500" s="43"/>
      <c r="AA500" s="43"/>
      <c r="AB500" s="43"/>
    </row>
    <row r="501" spans="5:28" x14ac:dyDescent="0.25">
      <c r="E501" s="186"/>
      <c r="F501" s="43"/>
      <c r="P501" s="43"/>
      <c r="Q501" s="43"/>
      <c r="AA501" s="43"/>
      <c r="AB501" s="43"/>
    </row>
    <row r="502" spans="5:28" x14ac:dyDescent="0.25">
      <c r="E502" s="186"/>
      <c r="F502" s="43"/>
      <c r="P502" s="43"/>
      <c r="Q502" s="43"/>
      <c r="AA502" s="43"/>
      <c r="AB502" s="43"/>
    </row>
    <row r="503" spans="5:28" x14ac:dyDescent="0.25">
      <c r="E503" s="186"/>
      <c r="F503" s="43"/>
      <c r="P503" s="43"/>
      <c r="Q503" s="43"/>
      <c r="AA503" s="43"/>
      <c r="AB503" s="43"/>
    </row>
    <row r="504" spans="5:28" x14ac:dyDescent="0.25">
      <c r="E504" s="186"/>
      <c r="F504" s="43"/>
      <c r="P504" s="43"/>
      <c r="Q504" s="43"/>
      <c r="AA504" s="43"/>
      <c r="AB504" s="43"/>
    </row>
    <row r="505" spans="5:28" x14ac:dyDescent="0.25">
      <c r="E505" s="186"/>
      <c r="F505" s="43"/>
      <c r="P505" s="43"/>
      <c r="Q505" s="43"/>
      <c r="AA505" s="43"/>
      <c r="AB505" s="43"/>
    </row>
    <row r="506" spans="5:28" x14ac:dyDescent="0.25">
      <c r="E506" s="186"/>
      <c r="F506" s="43"/>
      <c r="P506" s="43"/>
      <c r="Q506" s="43"/>
      <c r="AA506" s="43"/>
      <c r="AB506" s="43"/>
    </row>
    <row r="507" spans="5:28" x14ac:dyDescent="0.25">
      <c r="E507" s="186"/>
      <c r="F507" s="43"/>
      <c r="P507" s="43"/>
      <c r="Q507" s="43"/>
      <c r="AA507" s="43"/>
      <c r="AB507" s="43"/>
    </row>
    <row r="508" spans="5:28" x14ac:dyDescent="0.25">
      <c r="E508" s="186"/>
      <c r="F508" s="43"/>
      <c r="P508" s="43"/>
      <c r="Q508" s="43"/>
      <c r="AA508" s="43"/>
      <c r="AB508" s="43"/>
    </row>
    <row r="509" spans="5:28" x14ac:dyDescent="0.25">
      <c r="E509" s="186"/>
      <c r="F509" s="43"/>
      <c r="P509" s="43"/>
      <c r="Q509" s="43"/>
      <c r="AA509" s="43"/>
      <c r="AB509" s="43"/>
    </row>
    <row r="510" spans="5:28" x14ac:dyDescent="0.25">
      <c r="E510" s="186"/>
      <c r="F510" s="43"/>
      <c r="P510" s="43"/>
      <c r="Q510" s="43"/>
      <c r="AA510" s="43"/>
      <c r="AB510" s="43"/>
    </row>
    <row r="511" spans="5:28" x14ac:dyDescent="0.25">
      <c r="E511" s="186"/>
      <c r="F511" s="43"/>
      <c r="P511" s="43"/>
      <c r="Q511" s="43"/>
      <c r="AA511" s="43"/>
      <c r="AB511" s="43"/>
    </row>
    <row r="512" spans="5:28" x14ac:dyDescent="0.25">
      <c r="E512" s="186"/>
      <c r="F512" s="43"/>
      <c r="P512" s="43"/>
      <c r="Q512" s="43"/>
      <c r="AA512" s="43"/>
      <c r="AB512" s="43"/>
    </row>
    <row r="513" spans="5:28" x14ac:dyDescent="0.25">
      <c r="E513" s="186"/>
      <c r="F513" s="43"/>
      <c r="P513" s="43"/>
      <c r="Q513" s="43"/>
      <c r="AA513" s="43"/>
      <c r="AB513" s="43"/>
    </row>
    <row r="514" spans="5:28" x14ac:dyDescent="0.25">
      <c r="E514" s="186"/>
      <c r="F514" s="43"/>
      <c r="P514" s="43"/>
      <c r="Q514" s="43"/>
      <c r="AA514" s="43"/>
      <c r="AB514" s="43"/>
    </row>
    <row r="515" spans="5:28" x14ac:dyDescent="0.25">
      <c r="E515" s="186"/>
      <c r="F515" s="43"/>
      <c r="P515" s="43"/>
      <c r="Q515" s="43"/>
      <c r="AA515" s="43"/>
      <c r="AB515" s="43"/>
    </row>
    <row r="516" spans="5:28" x14ac:dyDescent="0.25">
      <c r="E516" s="186"/>
      <c r="F516" s="43"/>
      <c r="P516" s="43"/>
      <c r="Q516" s="43"/>
      <c r="AA516" s="43"/>
      <c r="AB516" s="43"/>
    </row>
    <row r="517" spans="5:28" x14ac:dyDescent="0.25">
      <c r="E517" s="186"/>
      <c r="F517" s="43"/>
      <c r="P517" s="43"/>
      <c r="Q517" s="43"/>
      <c r="AA517" s="43"/>
      <c r="AB517" s="43"/>
    </row>
    <row r="518" spans="5:28" x14ac:dyDescent="0.25">
      <c r="E518" s="186"/>
      <c r="F518" s="43"/>
      <c r="P518" s="43"/>
      <c r="Q518" s="43"/>
      <c r="AA518" s="43"/>
      <c r="AB518" s="43"/>
    </row>
    <row r="519" spans="5:28" x14ac:dyDescent="0.25">
      <c r="E519" s="186"/>
      <c r="F519" s="43"/>
      <c r="P519" s="43"/>
      <c r="Q519" s="43"/>
      <c r="AA519" s="43"/>
      <c r="AB519" s="43"/>
    </row>
    <row r="520" spans="5:28" x14ac:dyDescent="0.25">
      <c r="E520" s="186"/>
      <c r="F520" s="43"/>
      <c r="P520" s="43"/>
      <c r="Q520" s="43"/>
      <c r="AA520" s="43"/>
      <c r="AB520" s="43"/>
    </row>
    <row r="521" spans="5:28" x14ac:dyDescent="0.25">
      <c r="E521" s="186"/>
      <c r="F521" s="43"/>
      <c r="P521" s="43"/>
      <c r="Q521" s="43"/>
      <c r="AA521" s="43"/>
      <c r="AB521" s="43"/>
    </row>
    <row r="522" spans="5:28" x14ac:dyDescent="0.25">
      <c r="E522" s="186"/>
      <c r="F522" s="43"/>
      <c r="P522" s="43"/>
      <c r="Q522" s="43"/>
      <c r="AA522" s="43"/>
      <c r="AB522" s="43"/>
    </row>
    <row r="523" spans="5:28" x14ac:dyDescent="0.25">
      <c r="E523" s="186"/>
      <c r="F523" s="43"/>
      <c r="P523" s="43"/>
      <c r="Q523" s="43"/>
      <c r="AA523" s="43"/>
      <c r="AB523" s="43"/>
    </row>
    <row r="524" spans="5:28" x14ac:dyDescent="0.25">
      <c r="E524" s="186"/>
      <c r="F524" s="43"/>
      <c r="P524" s="43"/>
      <c r="Q524" s="43"/>
      <c r="AA524" s="43"/>
      <c r="AB524" s="43"/>
    </row>
    <row r="525" spans="5:28" x14ac:dyDescent="0.25">
      <c r="E525" s="186"/>
      <c r="F525" s="43"/>
      <c r="P525" s="43"/>
      <c r="Q525" s="43"/>
      <c r="AA525" s="43"/>
      <c r="AB525" s="43"/>
    </row>
    <row r="526" spans="5:28" x14ac:dyDescent="0.25">
      <c r="E526" s="186"/>
      <c r="F526" s="43"/>
      <c r="P526" s="43"/>
      <c r="Q526" s="43"/>
      <c r="AA526" s="43"/>
      <c r="AB526" s="43"/>
    </row>
    <row r="527" spans="5:28" x14ac:dyDescent="0.25">
      <c r="E527" s="186"/>
      <c r="F527" s="43"/>
      <c r="P527" s="43"/>
      <c r="Q527" s="43"/>
      <c r="AA527" s="43"/>
      <c r="AB527" s="43"/>
    </row>
    <row r="528" spans="5:28" x14ac:dyDescent="0.25">
      <c r="E528" s="186"/>
      <c r="F528" s="43"/>
      <c r="P528" s="43"/>
      <c r="Q528" s="43"/>
      <c r="AA528" s="43"/>
      <c r="AB528" s="43"/>
    </row>
    <row r="529" spans="5:28" x14ac:dyDescent="0.25">
      <c r="E529" s="186"/>
      <c r="F529" s="43"/>
      <c r="P529" s="43"/>
      <c r="Q529" s="43"/>
      <c r="AA529" s="43"/>
      <c r="AB529" s="43"/>
    </row>
    <row r="530" spans="5:28" x14ac:dyDescent="0.25">
      <c r="E530" s="186"/>
      <c r="F530" s="43"/>
      <c r="P530" s="43"/>
      <c r="Q530" s="43"/>
      <c r="AA530" s="43"/>
      <c r="AB530" s="43"/>
    </row>
    <row r="531" spans="5:28" x14ac:dyDescent="0.25">
      <c r="E531" s="186"/>
      <c r="F531" s="43"/>
      <c r="P531" s="43"/>
      <c r="Q531" s="43"/>
      <c r="AA531" s="43"/>
      <c r="AB531" s="43"/>
    </row>
    <row r="532" spans="5:28" x14ac:dyDescent="0.25">
      <c r="E532" s="186"/>
      <c r="F532" s="43"/>
      <c r="P532" s="43"/>
      <c r="Q532" s="43"/>
      <c r="AA532" s="43"/>
      <c r="AB532" s="43"/>
    </row>
    <row r="533" spans="5:28" x14ac:dyDescent="0.25">
      <c r="E533" s="186"/>
      <c r="F533" s="43"/>
      <c r="P533" s="43"/>
      <c r="Q533" s="43"/>
      <c r="AA533" s="43"/>
      <c r="AB533" s="43"/>
    </row>
    <row r="534" spans="5:28" x14ac:dyDescent="0.25">
      <c r="E534" s="186"/>
      <c r="F534" s="43"/>
      <c r="P534" s="43"/>
      <c r="Q534" s="43"/>
      <c r="AA534" s="43"/>
      <c r="AB534" s="43"/>
    </row>
    <row r="535" spans="5:28" x14ac:dyDescent="0.25">
      <c r="E535" s="186"/>
      <c r="F535" s="43"/>
      <c r="P535" s="43"/>
      <c r="Q535" s="43"/>
      <c r="AA535" s="43"/>
      <c r="AB535" s="43"/>
    </row>
    <row r="536" spans="5:28" x14ac:dyDescent="0.25">
      <c r="E536" s="186"/>
      <c r="F536" s="43"/>
      <c r="P536" s="43"/>
      <c r="Q536" s="43"/>
      <c r="AA536" s="43"/>
      <c r="AB536" s="43"/>
    </row>
    <row r="537" spans="5:28" x14ac:dyDescent="0.25">
      <c r="E537" s="186"/>
      <c r="F537" s="43"/>
      <c r="P537" s="43"/>
      <c r="Q537" s="43"/>
      <c r="AA537" s="43"/>
      <c r="AB537" s="43"/>
    </row>
    <row r="538" spans="5:28" x14ac:dyDescent="0.25">
      <c r="E538" s="186"/>
      <c r="F538" s="43"/>
      <c r="P538" s="43"/>
      <c r="Q538" s="43"/>
      <c r="AA538" s="43"/>
      <c r="AB538" s="43"/>
    </row>
    <row r="539" spans="5:28" x14ac:dyDescent="0.25">
      <c r="E539" s="186"/>
      <c r="F539" s="43"/>
      <c r="P539" s="43"/>
      <c r="Q539" s="43"/>
      <c r="AA539" s="43"/>
      <c r="AB539" s="43"/>
    </row>
    <row r="540" spans="5:28" x14ac:dyDescent="0.25">
      <c r="E540" s="186"/>
      <c r="F540" s="43"/>
      <c r="P540" s="43"/>
      <c r="Q540" s="43"/>
      <c r="AA540" s="43"/>
      <c r="AB540" s="43"/>
    </row>
    <row r="541" spans="5:28" x14ac:dyDescent="0.25">
      <c r="E541" s="186"/>
      <c r="F541" s="43"/>
      <c r="P541" s="43"/>
      <c r="Q541" s="43"/>
      <c r="AA541" s="43"/>
      <c r="AB541" s="43"/>
    </row>
    <row r="542" spans="5:28" x14ac:dyDescent="0.25">
      <c r="E542" s="186"/>
      <c r="F542" s="43"/>
      <c r="P542" s="43"/>
      <c r="Q542" s="43"/>
      <c r="AA542" s="43"/>
      <c r="AB542" s="43"/>
    </row>
    <row r="543" spans="5:28" x14ac:dyDescent="0.25">
      <c r="E543" s="186"/>
      <c r="F543" s="43"/>
      <c r="P543" s="43"/>
      <c r="Q543" s="43"/>
      <c r="AA543" s="43"/>
      <c r="AB543" s="43"/>
    </row>
    <row r="544" spans="5:28" x14ac:dyDescent="0.25">
      <c r="E544" s="186"/>
      <c r="F544" s="43"/>
      <c r="P544" s="43"/>
      <c r="Q544" s="43"/>
      <c r="AA544" s="43"/>
      <c r="AB544" s="43"/>
    </row>
    <row r="545" spans="5:28" x14ac:dyDescent="0.25">
      <c r="E545" s="186"/>
      <c r="F545" s="43"/>
      <c r="P545" s="43"/>
      <c r="Q545" s="43"/>
      <c r="AA545" s="43"/>
      <c r="AB545" s="43"/>
    </row>
    <row r="546" spans="5:28" x14ac:dyDescent="0.25">
      <c r="E546" s="186"/>
      <c r="F546" s="43"/>
      <c r="P546" s="43"/>
      <c r="Q546" s="43"/>
      <c r="AA546" s="43"/>
      <c r="AB546" s="43"/>
    </row>
    <row r="547" spans="5:28" x14ac:dyDescent="0.25">
      <c r="E547" s="186"/>
      <c r="F547" s="43"/>
      <c r="P547" s="43"/>
      <c r="Q547" s="43"/>
      <c r="AA547" s="43"/>
      <c r="AB547" s="43"/>
    </row>
    <row r="548" spans="5:28" x14ac:dyDescent="0.25">
      <c r="E548" s="186"/>
      <c r="F548" s="43"/>
      <c r="P548" s="43"/>
      <c r="Q548" s="43"/>
      <c r="AA548" s="43"/>
      <c r="AB548" s="43"/>
    </row>
    <row r="549" spans="5:28" x14ac:dyDescent="0.25">
      <c r="E549" s="186"/>
      <c r="F549" s="43"/>
      <c r="P549" s="43"/>
      <c r="Q549" s="43"/>
      <c r="AA549" s="43"/>
      <c r="AB549" s="43"/>
    </row>
    <row r="550" spans="5:28" x14ac:dyDescent="0.25">
      <c r="E550" s="186"/>
      <c r="F550" s="43"/>
      <c r="P550" s="43"/>
      <c r="Q550" s="43"/>
      <c r="AA550" s="43"/>
      <c r="AB550" s="43"/>
    </row>
    <row r="551" spans="5:28" x14ac:dyDescent="0.25">
      <c r="E551" s="186"/>
      <c r="F551" s="43"/>
      <c r="P551" s="43"/>
      <c r="Q551" s="43"/>
      <c r="AA551" s="43"/>
      <c r="AB551" s="43"/>
    </row>
    <row r="552" spans="5:28" x14ac:dyDescent="0.25">
      <c r="E552" s="186"/>
      <c r="F552" s="43"/>
      <c r="P552" s="43"/>
      <c r="Q552" s="43"/>
      <c r="AA552" s="43"/>
      <c r="AB552" s="43"/>
    </row>
    <row r="553" spans="5:28" x14ac:dyDescent="0.25">
      <c r="E553" s="186"/>
      <c r="F553" s="43"/>
      <c r="P553" s="43"/>
      <c r="Q553" s="43"/>
      <c r="AA553" s="43"/>
      <c r="AB553" s="43"/>
    </row>
    <row r="554" spans="5:28" x14ac:dyDescent="0.25">
      <c r="E554" s="186"/>
      <c r="F554" s="43"/>
      <c r="P554" s="43"/>
      <c r="Q554" s="43"/>
      <c r="AA554" s="43"/>
      <c r="AB554" s="43"/>
    </row>
    <row r="555" spans="5:28" x14ac:dyDescent="0.25">
      <c r="E555" s="186"/>
      <c r="F555" s="43"/>
      <c r="P555" s="43"/>
      <c r="Q555" s="43"/>
      <c r="AA555" s="43"/>
      <c r="AB555" s="43"/>
    </row>
    <row r="556" spans="5:28" x14ac:dyDescent="0.25">
      <c r="E556" s="186"/>
      <c r="F556" s="43"/>
      <c r="P556" s="43"/>
      <c r="Q556" s="43"/>
      <c r="AA556" s="43"/>
      <c r="AB556" s="43"/>
    </row>
    <row r="557" spans="5:28" x14ac:dyDescent="0.25">
      <c r="E557" s="186"/>
      <c r="F557" s="43"/>
      <c r="P557" s="43"/>
      <c r="Q557" s="43"/>
      <c r="AA557" s="43"/>
      <c r="AB557" s="43"/>
    </row>
    <row r="558" spans="5:28" x14ac:dyDescent="0.25">
      <c r="E558" s="186"/>
      <c r="F558" s="43"/>
      <c r="P558" s="43"/>
      <c r="Q558" s="43"/>
      <c r="AA558" s="43"/>
      <c r="AB558" s="43"/>
    </row>
    <row r="559" spans="5:28" x14ac:dyDescent="0.25">
      <c r="E559" s="186"/>
      <c r="F559" s="43"/>
      <c r="P559" s="43"/>
      <c r="Q559" s="43"/>
      <c r="AA559" s="43"/>
      <c r="AB559" s="43"/>
    </row>
    <row r="560" spans="5:28" x14ac:dyDescent="0.25">
      <c r="E560" s="186"/>
      <c r="F560" s="43"/>
      <c r="P560" s="43"/>
      <c r="Q560" s="43"/>
      <c r="AA560" s="43"/>
      <c r="AB560" s="43"/>
    </row>
    <row r="561" spans="5:28" x14ac:dyDescent="0.25">
      <c r="E561" s="186"/>
      <c r="F561" s="43"/>
      <c r="P561" s="43"/>
      <c r="Q561" s="43"/>
      <c r="AA561" s="43"/>
      <c r="AB561" s="43"/>
    </row>
    <row r="562" spans="5:28" x14ac:dyDescent="0.25">
      <c r="E562" s="186"/>
      <c r="F562" s="43"/>
      <c r="P562" s="43"/>
      <c r="Q562" s="43"/>
      <c r="AA562" s="43"/>
      <c r="AB562" s="43"/>
    </row>
    <row r="563" spans="5:28" x14ac:dyDescent="0.25">
      <c r="E563" s="186"/>
      <c r="F563" s="43"/>
      <c r="P563" s="43"/>
      <c r="Q563" s="43"/>
      <c r="AA563" s="43"/>
      <c r="AB563" s="43"/>
    </row>
    <row r="564" spans="5:28" x14ac:dyDescent="0.25">
      <c r="E564" s="186"/>
      <c r="F564" s="43"/>
      <c r="P564" s="43"/>
      <c r="Q564" s="43"/>
      <c r="AA564" s="43"/>
      <c r="AB564" s="43"/>
    </row>
    <row r="565" spans="5:28" x14ac:dyDescent="0.25">
      <c r="E565" s="186"/>
      <c r="F565" s="43"/>
      <c r="P565" s="43"/>
      <c r="Q565" s="43"/>
      <c r="AA565" s="43"/>
      <c r="AB565" s="43"/>
    </row>
    <row r="566" spans="5:28" x14ac:dyDescent="0.25">
      <c r="E566" s="186"/>
      <c r="F566" s="43"/>
      <c r="P566" s="43"/>
      <c r="Q566" s="43"/>
      <c r="AA566" s="43"/>
      <c r="AB566" s="43"/>
    </row>
    <row r="567" spans="5:28" x14ac:dyDescent="0.25">
      <c r="E567" s="186"/>
      <c r="F567" s="43"/>
      <c r="P567" s="43"/>
      <c r="Q567" s="43"/>
      <c r="AA567" s="43"/>
      <c r="AB567" s="43"/>
    </row>
    <row r="568" spans="5:28" x14ac:dyDescent="0.25">
      <c r="E568" s="186"/>
      <c r="F568" s="43"/>
      <c r="P568" s="43"/>
      <c r="Q568" s="43"/>
      <c r="AA568" s="43"/>
      <c r="AB568" s="43"/>
    </row>
    <row r="569" spans="5:28" x14ac:dyDescent="0.25">
      <c r="E569" s="186"/>
      <c r="F569" s="43"/>
      <c r="P569" s="43"/>
      <c r="Q569" s="43"/>
      <c r="AA569" s="43"/>
      <c r="AB569" s="43"/>
    </row>
    <row r="570" spans="5:28" x14ac:dyDescent="0.25">
      <c r="E570" s="186"/>
      <c r="F570" s="43"/>
      <c r="P570" s="43"/>
      <c r="Q570" s="43"/>
      <c r="AA570" s="43"/>
      <c r="AB570" s="43"/>
    </row>
    <row r="571" spans="5:28" x14ac:dyDescent="0.25">
      <c r="E571" s="186"/>
      <c r="F571" s="43"/>
      <c r="P571" s="43"/>
      <c r="Q571" s="43"/>
      <c r="AA571" s="43"/>
      <c r="AB571" s="43"/>
    </row>
    <row r="572" spans="5:28" x14ac:dyDescent="0.25">
      <c r="E572" s="186"/>
      <c r="F572" s="43"/>
      <c r="P572" s="43"/>
      <c r="Q572" s="43"/>
      <c r="AA572" s="43"/>
      <c r="AB572" s="43"/>
    </row>
    <row r="573" spans="5:28" x14ac:dyDescent="0.25">
      <c r="E573" s="186"/>
      <c r="F573" s="43"/>
      <c r="P573" s="43"/>
      <c r="Q573" s="43"/>
      <c r="AA573" s="43"/>
      <c r="AB573" s="43"/>
    </row>
    <row r="574" spans="5:28" x14ac:dyDescent="0.25">
      <c r="E574" s="186"/>
      <c r="F574" s="43"/>
      <c r="P574" s="43"/>
      <c r="Q574" s="43"/>
      <c r="AA574" s="43"/>
      <c r="AB574" s="43"/>
    </row>
    <row r="575" spans="5:28" x14ac:dyDescent="0.25">
      <c r="E575" s="186"/>
      <c r="F575" s="43"/>
      <c r="P575" s="43"/>
      <c r="Q575" s="43"/>
      <c r="AA575" s="43"/>
      <c r="AB575" s="43"/>
    </row>
    <row r="576" spans="5:28" x14ac:dyDescent="0.25">
      <c r="E576" s="186"/>
      <c r="F576" s="43"/>
      <c r="P576" s="43"/>
      <c r="Q576" s="43"/>
      <c r="AA576" s="43"/>
      <c r="AB576" s="43"/>
    </row>
    <row r="577" spans="5:28" x14ac:dyDescent="0.25">
      <c r="E577" s="186"/>
      <c r="F577" s="43"/>
      <c r="P577" s="43"/>
      <c r="Q577" s="43"/>
      <c r="AA577" s="43"/>
      <c r="AB577" s="43"/>
    </row>
    <row r="578" spans="5:28" x14ac:dyDescent="0.25">
      <c r="E578" s="186"/>
      <c r="F578" s="43"/>
      <c r="P578" s="43"/>
      <c r="Q578" s="43"/>
      <c r="AA578" s="43"/>
      <c r="AB578" s="43"/>
    </row>
    <row r="579" spans="5:28" x14ac:dyDescent="0.25">
      <c r="E579" s="186"/>
      <c r="F579" s="43"/>
      <c r="P579" s="43"/>
      <c r="Q579" s="43"/>
      <c r="AA579" s="43"/>
      <c r="AB579" s="43"/>
    </row>
    <row r="580" spans="5:28" x14ac:dyDescent="0.25">
      <c r="E580" s="186"/>
      <c r="F580" s="43"/>
      <c r="P580" s="43"/>
      <c r="Q580" s="43"/>
      <c r="AA580" s="43"/>
      <c r="AB580" s="43"/>
    </row>
    <row r="581" spans="5:28" x14ac:dyDescent="0.25">
      <c r="E581" s="186"/>
      <c r="F581" s="43"/>
      <c r="P581" s="43"/>
      <c r="Q581" s="43"/>
      <c r="AA581" s="43"/>
      <c r="AB581" s="43"/>
    </row>
    <row r="582" spans="5:28" x14ac:dyDescent="0.25">
      <c r="E582" s="186"/>
      <c r="F582" s="43"/>
      <c r="P582" s="43"/>
      <c r="Q582" s="43"/>
      <c r="AA582" s="43"/>
      <c r="AB582" s="43"/>
    </row>
    <row r="583" spans="5:28" x14ac:dyDescent="0.25">
      <c r="E583" s="186"/>
      <c r="F583" s="43"/>
      <c r="P583" s="43"/>
      <c r="Q583" s="43"/>
      <c r="AA583" s="43"/>
      <c r="AB583" s="43"/>
    </row>
    <row r="584" spans="5:28" x14ac:dyDescent="0.25">
      <c r="E584" s="186"/>
      <c r="F584" s="43"/>
      <c r="P584" s="43"/>
      <c r="Q584" s="43"/>
      <c r="AA584" s="43"/>
      <c r="AB584" s="43"/>
    </row>
    <row r="585" spans="5:28" x14ac:dyDescent="0.25">
      <c r="E585" s="186"/>
      <c r="F585" s="43"/>
      <c r="P585" s="43"/>
      <c r="Q585" s="43"/>
      <c r="AA585" s="43"/>
      <c r="AB585" s="43"/>
    </row>
    <row r="586" spans="5:28" x14ac:dyDescent="0.25">
      <c r="E586" s="186"/>
      <c r="F586" s="43"/>
      <c r="P586" s="43"/>
      <c r="Q586" s="43"/>
      <c r="AA586" s="43"/>
      <c r="AB586" s="43"/>
    </row>
    <row r="587" spans="5:28" x14ac:dyDescent="0.25">
      <c r="E587" s="186"/>
      <c r="F587" s="43"/>
      <c r="P587" s="43"/>
      <c r="Q587" s="43"/>
      <c r="AA587" s="43"/>
      <c r="AB587" s="43"/>
    </row>
    <row r="588" spans="5:28" x14ac:dyDescent="0.25">
      <c r="E588" s="186"/>
      <c r="F588" s="43"/>
      <c r="P588" s="43"/>
      <c r="Q588" s="43"/>
      <c r="AA588" s="43"/>
      <c r="AB588" s="43"/>
    </row>
    <row r="589" spans="5:28" x14ac:dyDescent="0.25">
      <c r="E589" s="186"/>
      <c r="F589" s="43"/>
      <c r="P589" s="43"/>
      <c r="Q589" s="43"/>
      <c r="AA589" s="43"/>
      <c r="AB589" s="43"/>
    </row>
    <row r="590" spans="5:28" x14ac:dyDescent="0.25">
      <c r="E590" s="186"/>
      <c r="F590" s="43"/>
      <c r="P590" s="43"/>
      <c r="Q590" s="43"/>
      <c r="AA590" s="43"/>
      <c r="AB590" s="43"/>
    </row>
    <row r="591" spans="5:28" x14ac:dyDescent="0.25">
      <c r="E591" s="186"/>
      <c r="F591" s="43"/>
      <c r="P591" s="43"/>
      <c r="Q591" s="43"/>
      <c r="AA591" s="43"/>
      <c r="AB591" s="43"/>
    </row>
    <row r="592" spans="5:28" x14ac:dyDescent="0.25">
      <c r="E592" s="186"/>
      <c r="F592" s="43"/>
      <c r="P592" s="43"/>
      <c r="Q592" s="43"/>
      <c r="AA592" s="43"/>
      <c r="AB592" s="43"/>
    </row>
    <row r="593" spans="5:28" x14ac:dyDescent="0.25">
      <c r="E593" s="186"/>
      <c r="F593" s="43"/>
      <c r="P593" s="43"/>
      <c r="Q593" s="43"/>
      <c r="AA593" s="43"/>
      <c r="AB593" s="43"/>
    </row>
    <row r="594" spans="5:28" x14ac:dyDescent="0.25">
      <c r="E594" s="186"/>
      <c r="F594" s="43"/>
      <c r="P594" s="43"/>
      <c r="Q594" s="43"/>
      <c r="AA594" s="43"/>
      <c r="AB594" s="43"/>
    </row>
    <row r="595" spans="5:28" x14ac:dyDescent="0.25">
      <c r="E595" s="186"/>
      <c r="F595" s="43"/>
      <c r="P595" s="43"/>
      <c r="Q595" s="43"/>
      <c r="AA595" s="43"/>
      <c r="AB595" s="43"/>
    </row>
    <row r="596" spans="5:28" x14ac:dyDescent="0.25">
      <c r="E596" s="186"/>
      <c r="F596" s="43"/>
      <c r="P596" s="43"/>
      <c r="Q596" s="43"/>
      <c r="AA596" s="43"/>
      <c r="AB596" s="43"/>
    </row>
    <row r="597" spans="5:28" x14ac:dyDescent="0.25">
      <c r="E597" s="186"/>
      <c r="F597" s="43"/>
      <c r="P597" s="43"/>
      <c r="Q597" s="43"/>
      <c r="AA597" s="43"/>
      <c r="AB597" s="43"/>
    </row>
    <row r="598" spans="5:28" x14ac:dyDescent="0.25">
      <c r="E598" s="186"/>
      <c r="F598" s="43"/>
      <c r="P598" s="43"/>
      <c r="Q598" s="43"/>
      <c r="AA598" s="43"/>
      <c r="AB598" s="43"/>
    </row>
    <row r="599" spans="5:28" x14ac:dyDescent="0.25">
      <c r="E599" s="186"/>
      <c r="F599" s="43"/>
      <c r="P599" s="43"/>
      <c r="Q599" s="43"/>
      <c r="AA599" s="43"/>
      <c r="AB599" s="43"/>
    </row>
    <row r="600" spans="5:28" x14ac:dyDescent="0.25">
      <c r="E600" s="186"/>
      <c r="F600" s="43"/>
      <c r="P600" s="43"/>
      <c r="Q600" s="43"/>
      <c r="AA600" s="43"/>
      <c r="AB600" s="43"/>
    </row>
    <row r="601" spans="5:28" x14ac:dyDescent="0.25">
      <c r="E601" s="186"/>
      <c r="F601" s="43"/>
      <c r="P601" s="43"/>
      <c r="Q601" s="43"/>
      <c r="AA601" s="43"/>
      <c r="AB601" s="43"/>
    </row>
    <row r="602" spans="5:28" x14ac:dyDescent="0.25">
      <c r="E602" s="186"/>
      <c r="F602" s="43"/>
      <c r="P602" s="43"/>
      <c r="Q602" s="43"/>
      <c r="AA602" s="43"/>
      <c r="AB602" s="43"/>
    </row>
    <row r="603" spans="5:28" x14ac:dyDescent="0.25">
      <c r="E603" s="186"/>
      <c r="F603" s="43"/>
      <c r="P603" s="43"/>
      <c r="Q603" s="43"/>
      <c r="AA603" s="43"/>
      <c r="AB603" s="43"/>
    </row>
    <row r="604" spans="5:28" x14ac:dyDescent="0.25">
      <c r="E604" s="186"/>
      <c r="F604" s="43"/>
      <c r="P604" s="43"/>
      <c r="Q604" s="43"/>
      <c r="AA604" s="43"/>
      <c r="AB604" s="43"/>
    </row>
    <row r="605" spans="5:28" x14ac:dyDescent="0.25">
      <c r="E605" s="186"/>
      <c r="F605" s="43"/>
      <c r="P605" s="43"/>
      <c r="Q605" s="43"/>
      <c r="AA605" s="43"/>
      <c r="AB605" s="43"/>
    </row>
    <row r="606" spans="5:28" x14ac:dyDescent="0.25">
      <c r="E606" s="186"/>
      <c r="F606" s="43"/>
      <c r="P606" s="43"/>
      <c r="Q606" s="43"/>
      <c r="AA606" s="43"/>
      <c r="AB606" s="43"/>
    </row>
    <row r="607" spans="5:28" x14ac:dyDescent="0.25">
      <c r="E607" s="186"/>
      <c r="F607" s="43"/>
      <c r="P607" s="43"/>
      <c r="Q607" s="43"/>
      <c r="AA607" s="43"/>
      <c r="AB607" s="43"/>
    </row>
    <row r="608" spans="5:28" x14ac:dyDescent="0.25">
      <c r="E608" s="186"/>
      <c r="F608" s="43"/>
      <c r="P608" s="43"/>
      <c r="Q608" s="43"/>
      <c r="AA608" s="43"/>
      <c r="AB608" s="43"/>
    </row>
    <row r="609" spans="5:28" x14ac:dyDescent="0.25">
      <c r="E609" s="186"/>
      <c r="F609" s="43"/>
      <c r="P609" s="43"/>
      <c r="Q609" s="43"/>
      <c r="AA609" s="43"/>
      <c r="AB609" s="43"/>
    </row>
    <row r="610" spans="5:28" x14ac:dyDescent="0.25">
      <c r="E610" s="186"/>
      <c r="F610" s="43"/>
      <c r="P610" s="43"/>
      <c r="Q610" s="43"/>
      <c r="AA610" s="43"/>
      <c r="AB610" s="43"/>
    </row>
    <row r="611" spans="5:28" x14ac:dyDescent="0.25">
      <c r="E611" s="186"/>
      <c r="F611" s="43"/>
      <c r="P611" s="43"/>
      <c r="Q611" s="43"/>
      <c r="AA611" s="43"/>
      <c r="AB611" s="43"/>
    </row>
    <row r="612" spans="5:28" x14ac:dyDescent="0.25">
      <c r="E612" s="186"/>
      <c r="F612" s="43"/>
      <c r="P612" s="43"/>
      <c r="Q612" s="43"/>
      <c r="AA612" s="43"/>
      <c r="AB612" s="43"/>
    </row>
    <row r="613" spans="5:28" x14ac:dyDescent="0.25">
      <c r="E613" s="186"/>
      <c r="F613" s="43"/>
      <c r="P613" s="43"/>
      <c r="Q613" s="43"/>
      <c r="AA613" s="43"/>
      <c r="AB613" s="43"/>
    </row>
    <row r="614" spans="5:28" x14ac:dyDescent="0.25">
      <c r="E614" s="186"/>
      <c r="F614" s="43"/>
      <c r="P614" s="43"/>
      <c r="Q614" s="43"/>
      <c r="AA614" s="43"/>
      <c r="AB614" s="43"/>
    </row>
    <row r="615" spans="5:28" x14ac:dyDescent="0.25">
      <c r="E615" s="186"/>
      <c r="F615" s="43"/>
      <c r="P615" s="43"/>
      <c r="Q615" s="43"/>
      <c r="AA615" s="43"/>
      <c r="AB615" s="43"/>
    </row>
    <row r="616" spans="5:28" x14ac:dyDescent="0.25">
      <c r="E616" s="186"/>
      <c r="F616" s="43"/>
      <c r="P616" s="43"/>
      <c r="Q616" s="43"/>
      <c r="AA616" s="43"/>
      <c r="AB616" s="43"/>
    </row>
    <row r="617" spans="5:28" x14ac:dyDescent="0.25">
      <c r="E617" s="186"/>
      <c r="F617" s="43"/>
      <c r="P617" s="43"/>
      <c r="Q617" s="43"/>
      <c r="AA617" s="43"/>
      <c r="AB617" s="43"/>
    </row>
    <row r="618" spans="5:28" x14ac:dyDescent="0.25">
      <c r="E618" s="186"/>
      <c r="F618" s="43"/>
      <c r="P618" s="43"/>
      <c r="Q618" s="43"/>
      <c r="AA618" s="43"/>
      <c r="AB618" s="43"/>
    </row>
    <row r="619" spans="5:28" x14ac:dyDescent="0.25">
      <c r="E619" s="186"/>
      <c r="F619" s="43"/>
      <c r="P619" s="43"/>
      <c r="Q619" s="43"/>
      <c r="AA619" s="43"/>
      <c r="AB619" s="43"/>
    </row>
    <row r="620" spans="5:28" x14ac:dyDescent="0.25">
      <c r="E620" s="186"/>
      <c r="F620" s="43"/>
      <c r="P620" s="43"/>
      <c r="Q620" s="43"/>
      <c r="AA620" s="43"/>
      <c r="AB620" s="43"/>
    </row>
    <row r="621" spans="5:28" x14ac:dyDescent="0.25">
      <c r="E621" s="186"/>
      <c r="F621" s="43"/>
      <c r="P621" s="43"/>
      <c r="Q621" s="43"/>
      <c r="AA621" s="43"/>
      <c r="AB621" s="43"/>
    </row>
    <row r="622" spans="5:28" x14ac:dyDescent="0.25">
      <c r="E622" s="186"/>
      <c r="F622" s="43"/>
      <c r="P622" s="43"/>
      <c r="Q622" s="43"/>
      <c r="AA622" s="43"/>
      <c r="AB622" s="43"/>
    </row>
    <row r="623" spans="5:28" x14ac:dyDescent="0.25">
      <c r="E623" s="186"/>
      <c r="F623" s="43"/>
      <c r="P623" s="43"/>
      <c r="Q623" s="43"/>
      <c r="AA623" s="43"/>
      <c r="AB623" s="43"/>
    </row>
    <row r="624" spans="5:28" x14ac:dyDescent="0.25">
      <c r="E624" s="186"/>
      <c r="F624" s="43"/>
      <c r="P624" s="43"/>
      <c r="Q624" s="43"/>
      <c r="AA624" s="43"/>
      <c r="AB624" s="43"/>
    </row>
    <row r="625" spans="5:28" x14ac:dyDescent="0.25">
      <c r="E625" s="186"/>
      <c r="F625" s="43"/>
      <c r="P625" s="43"/>
      <c r="Q625" s="43"/>
      <c r="AA625" s="43"/>
      <c r="AB625" s="43"/>
    </row>
    <row r="626" spans="5:28" x14ac:dyDescent="0.25">
      <c r="E626" s="186"/>
      <c r="F626" s="43"/>
      <c r="P626" s="43"/>
      <c r="Q626" s="43"/>
      <c r="AA626" s="43"/>
      <c r="AB626" s="43"/>
    </row>
    <row r="627" spans="5:28" x14ac:dyDescent="0.25">
      <c r="E627" s="186"/>
      <c r="F627" s="43"/>
      <c r="P627" s="43"/>
      <c r="Q627" s="43"/>
      <c r="AA627" s="43"/>
      <c r="AB627" s="43"/>
    </row>
    <row r="628" spans="5:28" x14ac:dyDescent="0.25">
      <c r="E628" s="186"/>
      <c r="F628" s="43"/>
      <c r="P628" s="43"/>
      <c r="Q628" s="43"/>
      <c r="AA628" s="43"/>
      <c r="AB628" s="43"/>
    </row>
    <row r="629" spans="5:28" x14ac:dyDescent="0.25">
      <c r="E629" s="186"/>
      <c r="F629" s="43"/>
      <c r="P629" s="43"/>
      <c r="Q629" s="43"/>
      <c r="AA629" s="43"/>
      <c r="AB629" s="43"/>
    </row>
    <row r="630" spans="5:28" x14ac:dyDescent="0.25">
      <c r="E630" s="186"/>
      <c r="F630" s="43"/>
      <c r="P630" s="43"/>
      <c r="Q630" s="43"/>
      <c r="AA630" s="43"/>
      <c r="AB630" s="43"/>
    </row>
    <row r="631" spans="5:28" x14ac:dyDescent="0.25">
      <c r="E631" s="186"/>
      <c r="F631" s="43"/>
      <c r="P631" s="43"/>
      <c r="Q631" s="43"/>
      <c r="AA631" s="43"/>
      <c r="AB631" s="43"/>
    </row>
    <row r="632" spans="5:28" x14ac:dyDescent="0.25">
      <c r="E632" s="186"/>
      <c r="F632" s="43"/>
      <c r="P632" s="43"/>
      <c r="Q632" s="43"/>
      <c r="AA632" s="43"/>
      <c r="AB632" s="43"/>
    </row>
    <row r="633" spans="5:28" x14ac:dyDescent="0.25">
      <c r="E633" s="186"/>
      <c r="F633" s="43"/>
      <c r="P633" s="43"/>
      <c r="Q633" s="43"/>
      <c r="AA633" s="43"/>
      <c r="AB633" s="43"/>
    </row>
    <row r="634" spans="5:28" x14ac:dyDescent="0.25">
      <c r="E634" s="186"/>
      <c r="F634" s="43"/>
      <c r="P634" s="43"/>
      <c r="Q634" s="43"/>
      <c r="AA634" s="43"/>
      <c r="AB634" s="43"/>
    </row>
    <row r="635" spans="5:28" x14ac:dyDescent="0.25">
      <c r="E635" s="186"/>
      <c r="F635" s="43"/>
      <c r="P635" s="43"/>
      <c r="Q635" s="43"/>
      <c r="AA635" s="43"/>
      <c r="AB635" s="43"/>
    </row>
    <row r="636" spans="5:28" x14ac:dyDescent="0.25">
      <c r="E636" s="186"/>
      <c r="F636" s="43"/>
      <c r="P636" s="43"/>
      <c r="Q636" s="43"/>
      <c r="AA636" s="43"/>
      <c r="AB636" s="43"/>
    </row>
    <row r="637" spans="5:28" x14ac:dyDescent="0.25">
      <c r="E637" s="186"/>
      <c r="F637" s="43"/>
      <c r="P637" s="43"/>
      <c r="Q637" s="43"/>
      <c r="AA637" s="43"/>
      <c r="AB637" s="43"/>
    </row>
    <row r="638" spans="5:28" x14ac:dyDescent="0.25">
      <c r="E638" s="186"/>
      <c r="F638" s="43"/>
      <c r="P638" s="43"/>
      <c r="Q638" s="43"/>
      <c r="AA638" s="43"/>
      <c r="AB638" s="43"/>
    </row>
    <row r="639" spans="5:28" x14ac:dyDescent="0.25">
      <c r="E639" s="186"/>
      <c r="F639" s="43"/>
      <c r="P639" s="43"/>
      <c r="Q639" s="43"/>
      <c r="AA639" s="43"/>
      <c r="AB639" s="43"/>
    </row>
    <row r="640" spans="5:28" x14ac:dyDescent="0.25">
      <c r="E640" s="186"/>
      <c r="F640" s="43"/>
      <c r="P640" s="43"/>
      <c r="Q640" s="43"/>
      <c r="AA640" s="43"/>
      <c r="AB640" s="43"/>
    </row>
    <row r="641" spans="5:28" x14ac:dyDescent="0.25">
      <c r="E641" s="186"/>
      <c r="F641" s="43"/>
      <c r="P641" s="43"/>
      <c r="Q641" s="43"/>
      <c r="AA641" s="43"/>
      <c r="AB641" s="43"/>
    </row>
    <row r="642" spans="5:28" x14ac:dyDescent="0.25">
      <c r="E642" s="186"/>
      <c r="F642" s="43"/>
      <c r="P642" s="43"/>
      <c r="Q642" s="43"/>
      <c r="AA642" s="43"/>
      <c r="AB642" s="43"/>
    </row>
    <row r="643" spans="5:28" x14ac:dyDescent="0.25">
      <c r="E643" s="186"/>
      <c r="F643" s="43"/>
      <c r="P643" s="43"/>
      <c r="Q643" s="43"/>
      <c r="AA643" s="43"/>
      <c r="AB643" s="43"/>
    </row>
    <row r="644" spans="5:28" x14ac:dyDescent="0.25">
      <c r="E644" s="186"/>
      <c r="F644" s="43"/>
      <c r="P644" s="43"/>
      <c r="Q644" s="43"/>
      <c r="AA644" s="43"/>
      <c r="AB644" s="43"/>
    </row>
    <row r="645" spans="5:28" x14ac:dyDescent="0.25">
      <c r="E645" s="186"/>
      <c r="F645" s="43"/>
      <c r="P645" s="43"/>
      <c r="Q645" s="43"/>
      <c r="AA645" s="43"/>
      <c r="AB645" s="43"/>
    </row>
    <row r="646" spans="5:28" x14ac:dyDescent="0.25">
      <c r="E646" s="186"/>
      <c r="F646" s="43"/>
      <c r="P646" s="43"/>
      <c r="Q646" s="43"/>
      <c r="AA646" s="43"/>
      <c r="AB646" s="43"/>
    </row>
    <row r="647" spans="5:28" x14ac:dyDescent="0.25">
      <c r="E647" s="186"/>
      <c r="F647" s="43"/>
      <c r="P647" s="43"/>
      <c r="Q647" s="43"/>
      <c r="AA647" s="43"/>
      <c r="AB647" s="43"/>
    </row>
    <row r="648" spans="5:28" x14ac:dyDescent="0.25">
      <c r="E648" s="186"/>
      <c r="F648" s="43"/>
      <c r="P648" s="43"/>
      <c r="Q648" s="43"/>
      <c r="AA648" s="43"/>
      <c r="AB648" s="43"/>
    </row>
    <row r="649" spans="5:28" x14ac:dyDescent="0.25">
      <c r="E649" s="186"/>
      <c r="F649" s="43"/>
      <c r="P649" s="43"/>
      <c r="Q649" s="43"/>
      <c r="AA649" s="43"/>
      <c r="AB649" s="43"/>
    </row>
    <row r="650" spans="5:28" x14ac:dyDescent="0.25">
      <c r="E650" s="186"/>
      <c r="F650" s="43"/>
      <c r="P650" s="43"/>
      <c r="Q650" s="43"/>
      <c r="AA650" s="43"/>
      <c r="AB650" s="43"/>
    </row>
    <row r="651" spans="5:28" x14ac:dyDescent="0.25">
      <c r="E651" s="186"/>
      <c r="F651" s="43"/>
      <c r="P651" s="43"/>
      <c r="Q651" s="43"/>
      <c r="AA651" s="43"/>
      <c r="AB651" s="43"/>
    </row>
    <row r="652" spans="5:28" x14ac:dyDescent="0.25">
      <c r="E652" s="186"/>
      <c r="F652" s="43"/>
      <c r="P652" s="43"/>
      <c r="Q652" s="43"/>
      <c r="AA652" s="43"/>
      <c r="AB652" s="43"/>
    </row>
    <row r="653" spans="5:28" x14ac:dyDescent="0.25">
      <c r="E653" s="186"/>
      <c r="F653" s="43"/>
      <c r="P653" s="43"/>
      <c r="Q653" s="43"/>
      <c r="AA653" s="43"/>
      <c r="AB653" s="43"/>
    </row>
    <row r="654" spans="5:28" x14ac:dyDescent="0.25">
      <c r="E654" s="186"/>
      <c r="F654" s="43"/>
      <c r="P654" s="43"/>
      <c r="Q654" s="43"/>
      <c r="AA654" s="43"/>
      <c r="AB654" s="43"/>
    </row>
    <row r="655" spans="5:28" x14ac:dyDescent="0.25">
      <c r="E655" s="186"/>
      <c r="F655" s="43"/>
      <c r="P655" s="43"/>
      <c r="Q655" s="43"/>
      <c r="AA655" s="43"/>
      <c r="AB655" s="43"/>
    </row>
    <row r="656" spans="5:28" x14ac:dyDescent="0.25">
      <c r="E656" s="186"/>
      <c r="F656" s="43"/>
      <c r="P656" s="43"/>
      <c r="Q656" s="43"/>
      <c r="AA656" s="43"/>
      <c r="AB656" s="43"/>
    </row>
    <row r="657" spans="5:28" x14ac:dyDescent="0.25">
      <c r="E657" s="186"/>
      <c r="F657" s="43"/>
      <c r="P657" s="43"/>
      <c r="Q657" s="43"/>
      <c r="AA657" s="43"/>
      <c r="AB657" s="43"/>
    </row>
    <row r="658" spans="5:28" x14ac:dyDescent="0.25">
      <c r="E658" s="186"/>
      <c r="F658" s="43"/>
      <c r="P658" s="43"/>
      <c r="Q658" s="43"/>
      <c r="AA658" s="43"/>
      <c r="AB658" s="43"/>
    </row>
    <row r="659" spans="5:28" x14ac:dyDescent="0.25">
      <c r="E659" s="186"/>
      <c r="F659" s="43"/>
      <c r="P659" s="43"/>
      <c r="Q659" s="43"/>
      <c r="AA659" s="43"/>
      <c r="AB659" s="43"/>
    </row>
    <row r="660" spans="5:28" x14ac:dyDescent="0.25">
      <c r="E660" s="186"/>
      <c r="F660" s="43"/>
      <c r="P660" s="43"/>
      <c r="Q660" s="43"/>
      <c r="AA660" s="43"/>
      <c r="AB660" s="43"/>
    </row>
    <row r="661" spans="5:28" x14ac:dyDescent="0.25">
      <c r="E661" s="186"/>
      <c r="F661" s="43"/>
      <c r="P661" s="43"/>
      <c r="Q661" s="43"/>
      <c r="AA661" s="43"/>
      <c r="AB661" s="43"/>
    </row>
    <row r="662" spans="5:28" x14ac:dyDescent="0.25">
      <c r="E662" s="186"/>
      <c r="F662" s="43"/>
      <c r="P662" s="43"/>
      <c r="Q662" s="43"/>
      <c r="AA662" s="43"/>
      <c r="AB662" s="43"/>
    </row>
    <row r="663" spans="5:28" x14ac:dyDescent="0.25">
      <c r="E663" s="186"/>
      <c r="F663" s="43"/>
      <c r="P663" s="43"/>
      <c r="Q663" s="43"/>
      <c r="AA663" s="43"/>
      <c r="AB663" s="43"/>
    </row>
    <row r="664" spans="5:28" x14ac:dyDescent="0.25">
      <c r="E664" s="186"/>
      <c r="F664" s="43"/>
      <c r="P664" s="43"/>
      <c r="Q664" s="43"/>
      <c r="AA664" s="43"/>
      <c r="AB664" s="43"/>
    </row>
    <row r="665" spans="5:28" x14ac:dyDescent="0.25">
      <c r="E665" s="186"/>
      <c r="F665" s="43"/>
      <c r="P665" s="43"/>
      <c r="Q665" s="43"/>
      <c r="AA665" s="43"/>
      <c r="AB665" s="43"/>
    </row>
    <row r="666" spans="5:28" x14ac:dyDescent="0.25">
      <c r="E666" s="186"/>
      <c r="F666" s="43"/>
      <c r="P666" s="43"/>
      <c r="Q666" s="43"/>
      <c r="AA666" s="43"/>
      <c r="AB666" s="43"/>
    </row>
    <row r="667" spans="5:28" x14ac:dyDescent="0.25">
      <c r="E667" s="186"/>
      <c r="F667" s="43"/>
      <c r="P667" s="43"/>
      <c r="Q667" s="43"/>
      <c r="AA667" s="43"/>
      <c r="AB667" s="43"/>
    </row>
    <row r="668" spans="5:28" x14ac:dyDescent="0.25">
      <c r="E668" s="186"/>
      <c r="F668" s="43"/>
      <c r="P668" s="43"/>
      <c r="Q668" s="43"/>
      <c r="AA668" s="43"/>
      <c r="AB668" s="43"/>
    </row>
    <row r="669" spans="5:28" x14ac:dyDescent="0.25">
      <c r="E669" s="186"/>
      <c r="F669" s="43"/>
      <c r="P669" s="43"/>
      <c r="Q669" s="43"/>
      <c r="AA669" s="43"/>
      <c r="AB669" s="43"/>
    </row>
    <row r="670" spans="5:28" x14ac:dyDescent="0.25">
      <c r="E670" s="186"/>
      <c r="F670" s="43"/>
      <c r="P670" s="43"/>
      <c r="Q670" s="43"/>
      <c r="AA670" s="43"/>
      <c r="AB670" s="43"/>
    </row>
    <row r="671" spans="5:28" x14ac:dyDescent="0.25">
      <c r="E671" s="186"/>
      <c r="F671" s="43"/>
      <c r="P671" s="43"/>
      <c r="Q671" s="43"/>
      <c r="AA671" s="43"/>
      <c r="AB671" s="43"/>
    </row>
    <row r="672" spans="5:28" x14ac:dyDescent="0.25">
      <c r="E672" s="186"/>
      <c r="F672" s="43"/>
      <c r="P672" s="43"/>
      <c r="Q672" s="43"/>
      <c r="AA672" s="43"/>
      <c r="AB672" s="43"/>
    </row>
    <row r="673" spans="5:28" x14ac:dyDescent="0.25">
      <c r="E673" s="186"/>
      <c r="F673" s="43"/>
      <c r="P673" s="43"/>
      <c r="Q673" s="43"/>
      <c r="AA673" s="43"/>
      <c r="AB673" s="43"/>
    </row>
    <row r="674" spans="5:28" x14ac:dyDescent="0.25">
      <c r="E674" s="186"/>
      <c r="F674" s="43"/>
      <c r="P674" s="43"/>
      <c r="Q674" s="43"/>
      <c r="AA674" s="43"/>
      <c r="AB674" s="43"/>
    </row>
    <row r="675" spans="5:28" x14ac:dyDescent="0.25">
      <c r="E675" s="186"/>
      <c r="F675" s="43"/>
      <c r="P675" s="43"/>
      <c r="Q675" s="43"/>
      <c r="AA675" s="43"/>
      <c r="AB675" s="43"/>
    </row>
    <row r="676" spans="5:28" x14ac:dyDescent="0.25">
      <c r="E676" s="186"/>
      <c r="F676" s="43"/>
      <c r="P676" s="43"/>
      <c r="Q676" s="43"/>
      <c r="AA676" s="43"/>
      <c r="AB676" s="43"/>
    </row>
    <row r="677" spans="5:28" x14ac:dyDescent="0.25">
      <c r="E677" s="186"/>
      <c r="F677" s="43"/>
      <c r="P677" s="43"/>
      <c r="Q677" s="43"/>
      <c r="AA677" s="43"/>
      <c r="AB677" s="43"/>
    </row>
    <row r="678" spans="5:28" x14ac:dyDescent="0.25">
      <c r="E678" s="186"/>
      <c r="F678" s="43"/>
      <c r="P678" s="43"/>
      <c r="Q678" s="43"/>
      <c r="AA678" s="43"/>
      <c r="AB678" s="43"/>
    </row>
    <row r="679" spans="5:28" x14ac:dyDescent="0.25">
      <c r="E679" s="186"/>
      <c r="F679" s="43"/>
      <c r="P679" s="43"/>
      <c r="Q679" s="43"/>
      <c r="AA679" s="43"/>
      <c r="AB679" s="43"/>
    </row>
    <row r="680" spans="5:28" x14ac:dyDescent="0.25">
      <c r="E680" s="186"/>
      <c r="F680" s="43"/>
      <c r="P680" s="43"/>
      <c r="Q680" s="43"/>
      <c r="AA680" s="43"/>
      <c r="AB680" s="43"/>
    </row>
    <row r="681" spans="5:28" x14ac:dyDescent="0.25">
      <c r="E681" s="186"/>
      <c r="F681" s="43"/>
      <c r="P681" s="43"/>
      <c r="Q681" s="43"/>
      <c r="AA681" s="43"/>
      <c r="AB681" s="43"/>
    </row>
    <row r="682" spans="5:28" x14ac:dyDescent="0.25">
      <c r="E682" s="186"/>
      <c r="F682" s="43"/>
      <c r="P682" s="43"/>
      <c r="Q682" s="43"/>
      <c r="AA682" s="43"/>
      <c r="AB682" s="43"/>
    </row>
    <row r="683" spans="5:28" x14ac:dyDescent="0.25">
      <c r="E683" s="186"/>
      <c r="F683" s="43"/>
      <c r="P683" s="43"/>
      <c r="Q683" s="43"/>
      <c r="AA683" s="43"/>
      <c r="AB683" s="43"/>
    </row>
    <row r="684" spans="5:28" x14ac:dyDescent="0.25">
      <c r="E684" s="186"/>
      <c r="F684" s="43"/>
      <c r="P684" s="43"/>
      <c r="Q684" s="43"/>
      <c r="AA684" s="43"/>
      <c r="AB684" s="43"/>
    </row>
    <row r="685" spans="5:28" x14ac:dyDescent="0.25">
      <c r="E685" s="186"/>
      <c r="F685" s="43"/>
      <c r="P685" s="43"/>
      <c r="Q685" s="43"/>
      <c r="AA685" s="43"/>
      <c r="AB685" s="43"/>
    </row>
    <row r="686" spans="5:28" x14ac:dyDescent="0.25">
      <c r="E686" s="186"/>
      <c r="F686" s="43"/>
      <c r="P686" s="43"/>
      <c r="Q686" s="43"/>
      <c r="AA686" s="43"/>
      <c r="AB686" s="43"/>
    </row>
    <row r="687" spans="5:28" x14ac:dyDescent="0.25">
      <c r="E687" s="186"/>
      <c r="F687" s="43"/>
      <c r="P687" s="43"/>
      <c r="Q687" s="43"/>
      <c r="AA687" s="43"/>
      <c r="AB687" s="43"/>
    </row>
    <row r="688" spans="5:28" x14ac:dyDescent="0.25">
      <c r="E688" s="186"/>
      <c r="F688" s="43"/>
      <c r="P688" s="43"/>
      <c r="Q688" s="43"/>
      <c r="AA688" s="43"/>
      <c r="AB688" s="43"/>
    </row>
    <row r="689" spans="5:28" x14ac:dyDescent="0.25">
      <c r="E689" s="186"/>
      <c r="F689" s="43"/>
      <c r="P689" s="43"/>
      <c r="Q689" s="43"/>
      <c r="AA689" s="43"/>
      <c r="AB689" s="43"/>
    </row>
    <row r="690" spans="5:28" x14ac:dyDescent="0.25">
      <c r="E690" s="186"/>
      <c r="F690" s="43"/>
      <c r="P690" s="43"/>
      <c r="Q690" s="43"/>
      <c r="AA690" s="43"/>
      <c r="AB690" s="43"/>
    </row>
    <row r="691" spans="5:28" x14ac:dyDescent="0.25">
      <c r="E691" s="186"/>
      <c r="F691" s="43"/>
      <c r="P691" s="43"/>
      <c r="Q691" s="43"/>
      <c r="AA691" s="43"/>
      <c r="AB691" s="43"/>
    </row>
    <row r="692" spans="5:28" x14ac:dyDescent="0.25">
      <c r="E692" s="186"/>
      <c r="F692" s="43"/>
      <c r="P692" s="43"/>
      <c r="Q692" s="43"/>
      <c r="AA692" s="43"/>
      <c r="AB692" s="43"/>
    </row>
    <row r="693" spans="5:28" x14ac:dyDescent="0.25">
      <c r="E693" s="186"/>
      <c r="F693" s="43"/>
      <c r="P693" s="43"/>
      <c r="Q693" s="43"/>
      <c r="AA693" s="43"/>
      <c r="AB693" s="43"/>
    </row>
    <row r="694" spans="5:28" x14ac:dyDescent="0.25">
      <c r="E694" s="186"/>
      <c r="F694" s="43"/>
      <c r="P694" s="43"/>
      <c r="Q694" s="43"/>
      <c r="AA694" s="43"/>
      <c r="AB694" s="43"/>
    </row>
    <row r="695" spans="5:28" x14ac:dyDescent="0.25">
      <c r="E695" s="186"/>
      <c r="F695" s="43"/>
      <c r="P695" s="43"/>
      <c r="Q695" s="43"/>
      <c r="AA695" s="43"/>
      <c r="AB695" s="43"/>
    </row>
    <row r="696" spans="5:28" x14ac:dyDescent="0.25">
      <c r="E696" s="186"/>
      <c r="F696" s="43"/>
      <c r="P696" s="43"/>
      <c r="Q696" s="43"/>
      <c r="AA696" s="43"/>
      <c r="AB696" s="43"/>
    </row>
    <row r="697" spans="5:28" x14ac:dyDescent="0.25">
      <c r="E697" s="186"/>
      <c r="F697" s="43"/>
      <c r="P697" s="43"/>
      <c r="Q697" s="43"/>
      <c r="AA697" s="43"/>
      <c r="AB697" s="43"/>
    </row>
    <row r="698" spans="5:28" x14ac:dyDescent="0.25">
      <c r="E698" s="186"/>
      <c r="F698" s="43"/>
      <c r="P698" s="43"/>
      <c r="Q698" s="43"/>
      <c r="AA698" s="43"/>
      <c r="AB698" s="43"/>
    </row>
    <row r="699" spans="5:28" x14ac:dyDescent="0.25">
      <c r="E699" s="186"/>
      <c r="F699" s="43"/>
      <c r="P699" s="43"/>
      <c r="Q699" s="43"/>
      <c r="AA699" s="43"/>
      <c r="AB699" s="43"/>
    </row>
    <row r="700" spans="5:28" x14ac:dyDescent="0.25">
      <c r="E700" s="186"/>
      <c r="F700" s="43"/>
      <c r="P700" s="43"/>
      <c r="Q700" s="43"/>
      <c r="AA700" s="43"/>
      <c r="AB700" s="43"/>
    </row>
    <row r="701" spans="5:28" x14ac:dyDescent="0.25">
      <c r="E701" s="186"/>
      <c r="F701" s="43"/>
      <c r="P701" s="43"/>
      <c r="Q701" s="43"/>
      <c r="AA701" s="43"/>
      <c r="AB701" s="43"/>
    </row>
    <row r="702" spans="5:28" x14ac:dyDescent="0.25">
      <c r="E702" s="186"/>
      <c r="F702" s="43"/>
      <c r="P702" s="43"/>
      <c r="Q702" s="43"/>
      <c r="AA702" s="43"/>
      <c r="AB702" s="43"/>
    </row>
    <row r="703" spans="5:28" x14ac:dyDescent="0.25">
      <c r="E703" s="186"/>
      <c r="F703" s="43"/>
      <c r="P703" s="43"/>
      <c r="Q703" s="43"/>
      <c r="AA703" s="43"/>
      <c r="AB703" s="43"/>
    </row>
    <row r="704" spans="5:28" x14ac:dyDescent="0.25">
      <c r="E704" s="186"/>
      <c r="F704" s="43"/>
      <c r="P704" s="43"/>
      <c r="Q704" s="43"/>
      <c r="AA704" s="43"/>
      <c r="AB704" s="43"/>
    </row>
    <row r="705" spans="5:28" x14ac:dyDescent="0.25">
      <c r="E705" s="186"/>
      <c r="F705" s="43"/>
      <c r="P705" s="43"/>
      <c r="Q705" s="43"/>
      <c r="AA705" s="43"/>
      <c r="AB705" s="43"/>
    </row>
    <row r="706" spans="5:28" x14ac:dyDescent="0.25">
      <c r="E706" s="186"/>
      <c r="F706" s="43"/>
      <c r="P706" s="43"/>
      <c r="Q706" s="43"/>
      <c r="AA706" s="43"/>
      <c r="AB706" s="43"/>
    </row>
    <row r="707" spans="5:28" x14ac:dyDescent="0.25">
      <c r="E707" s="186"/>
      <c r="F707" s="43"/>
      <c r="P707" s="43"/>
      <c r="Q707" s="43"/>
      <c r="AA707" s="43"/>
      <c r="AB707" s="43"/>
    </row>
    <row r="708" spans="5:28" x14ac:dyDescent="0.25">
      <c r="E708" s="186"/>
      <c r="F708" s="43"/>
      <c r="P708" s="43"/>
      <c r="Q708" s="43"/>
      <c r="AA708" s="43"/>
      <c r="AB708" s="43"/>
    </row>
    <row r="709" spans="5:28" x14ac:dyDescent="0.25">
      <c r="E709" s="186"/>
      <c r="F709" s="43"/>
      <c r="P709" s="43"/>
      <c r="Q709" s="43"/>
      <c r="AA709" s="43"/>
      <c r="AB709" s="43"/>
    </row>
    <row r="710" spans="5:28" x14ac:dyDescent="0.25">
      <c r="E710" s="186"/>
      <c r="F710" s="43"/>
      <c r="P710" s="43"/>
      <c r="Q710" s="43"/>
      <c r="AA710" s="43"/>
      <c r="AB710" s="43"/>
    </row>
    <row r="711" spans="5:28" x14ac:dyDescent="0.25">
      <c r="E711" s="186"/>
      <c r="F711" s="43"/>
      <c r="P711" s="43"/>
      <c r="Q711" s="43"/>
      <c r="AA711" s="43"/>
      <c r="AB711" s="43"/>
    </row>
    <row r="712" spans="5:28" x14ac:dyDescent="0.25">
      <c r="E712" s="186"/>
      <c r="F712" s="43"/>
      <c r="P712" s="43"/>
      <c r="Q712" s="43"/>
      <c r="AA712" s="43"/>
      <c r="AB712" s="43"/>
    </row>
    <row r="713" spans="5:28" x14ac:dyDescent="0.25">
      <c r="E713" s="186"/>
      <c r="F713" s="43"/>
      <c r="P713" s="43"/>
      <c r="Q713" s="43"/>
      <c r="AA713" s="43"/>
      <c r="AB713" s="43"/>
    </row>
    <row r="714" spans="5:28" x14ac:dyDescent="0.25">
      <c r="E714" s="186"/>
      <c r="F714" s="43"/>
      <c r="P714" s="43"/>
      <c r="Q714" s="43"/>
      <c r="AA714" s="43"/>
      <c r="AB714" s="43"/>
    </row>
    <row r="715" spans="5:28" x14ac:dyDescent="0.25">
      <c r="E715" s="186"/>
      <c r="F715" s="43"/>
      <c r="P715" s="43"/>
      <c r="Q715" s="43"/>
      <c r="AA715" s="43"/>
      <c r="AB715" s="43"/>
    </row>
    <row r="716" spans="5:28" x14ac:dyDescent="0.25">
      <c r="E716" s="186"/>
      <c r="F716" s="43"/>
      <c r="P716" s="43"/>
      <c r="Q716" s="43"/>
      <c r="AA716" s="43"/>
      <c r="AB716" s="43"/>
    </row>
    <row r="717" spans="5:28" x14ac:dyDescent="0.25">
      <c r="E717" s="186"/>
      <c r="F717" s="43"/>
      <c r="P717" s="43"/>
      <c r="Q717" s="43"/>
      <c r="AA717" s="43"/>
      <c r="AB717" s="43"/>
    </row>
    <row r="718" spans="5:28" x14ac:dyDescent="0.25">
      <c r="E718" s="186"/>
      <c r="F718" s="43"/>
      <c r="P718" s="43"/>
      <c r="Q718" s="43"/>
      <c r="AA718" s="43"/>
      <c r="AB718" s="43"/>
    </row>
    <row r="719" spans="5:28" x14ac:dyDescent="0.25">
      <c r="E719" s="186"/>
      <c r="F719" s="43"/>
      <c r="P719" s="43"/>
      <c r="Q719" s="43"/>
      <c r="AA719" s="43"/>
      <c r="AB719" s="43"/>
    </row>
    <row r="720" spans="5:28" x14ac:dyDescent="0.25">
      <c r="E720" s="186"/>
      <c r="F720" s="43"/>
      <c r="P720" s="43"/>
      <c r="Q720" s="43"/>
      <c r="AA720" s="43"/>
      <c r="AB720" s="43"/>
    </row>
    <row r="721" spans="5:28" x14ac:dyDescent="0.25">
      <c r="E721" s="186"/>
      <c r="F721" s="43"/>
      <c r="P721" s="43"/>
      <c r="Q721" s="43"/>
      <c r="AA721" s="43"/>
      <c r="AB721" s="43"/>
    </row>
    <row r="722" spans="5:28" x14ac:dyDescent="0.25">
      <c r="E722" s="186"/>
      <c r="F722" s="43"/>
      <c r="P722" s="43"/>
      <c r="Q722" s="43"/>
      <c r="AA722" s="43"/>
      <c r="AB722" s="43"/>
    </row>
    <row r="723" spans="5:28" x14ac:dyDescent="0.25">
      <c r="E723" s="186"/>
      <c r="F723" s="43"/>
      <c r="P723" s="43"/>
      <c r="Q723" s="43"/>
      <c r="AA723" s="43"/>
      <c r="AB723" s="43"/>
    </row>
    <row r="724" spans="5:28" x14ac:dyDescent="0.25">
      <c r="E724" s="186"/>
      <c r="F724" s="43"/>
      <c r="P724" s="43"/>
      <c r="Q724" s="43"/>
      <c r="AA724" s="43"/>
      <c r="AB724" s="43"/>
    </row>
    <row r="725" spans="5:28" x14ac:dyDescent="0.25">
      <c r="E725" s="186"/>
      <c r="F725" s="43"/>
      <c r="P725" s="43"/>
      <c r="Q725" s="43"/>
      <c r="AA725" s="43"/>
      <c r="AB725" s="43"/>
    </row>
    <row r="726" spans="5:28" x14ac:dyDescent="0.25">
      <c r="E726" s="186"/>
      <c r="F726" s="43"/>
      <c r="P726" s="43"/>
      <c r="Q726" s="43"/>
      <c r="AA726" s="43"/>
      <c r="AB726" s="43"/>
    </row>
    <row r="727" spans="5:28" x14ac:dyDescent="0.25">
      <c r="E727" s="186"/>
      <c r="F727" s="43"/>
      <c r="P727" s="43"/>
      <c r="Q727" s="43"/>
      <c r="AA727" s="43"/>
      <c r="AB727" s="43"/>
    </row>
    <row r="728" spans="5:28" x14ac:dyDescent="0.25">
      <c r="E728" s="186"/>
      <c r="F728" s="43"/>
      <c r="P728" s="43"/>
      <c r="Q728" s="43"/>
      <c r="AA728" s="43"/>
      <c r="AB728" s="43"/>
    </row>
    <row r="729" spans="5:28" x14ac:dyDescent="0.25">
      <c r="E729" s="186"/>
      <c r="F729" s="43"/>
      <c r="P729" s="43"/>
      <c r="Q729" s="43"/>
      <c r="AA729" s="43"/>
      <c r="AB729" s="43"/>
    </row>
    <row r="730" spans="5:28" x14ac:dyDescent="0.25">
      <c r="E730" s="186"/>
      <c r="F730" s="43"/>
      <c r="P730" s="43"/>
      <c r="Q730" s="43"/>
      <c r="AA730" s="43"/>
      <c r="AB730" s="43"/>
    </row>
    <row r="731" spans="5:28" x14ac:dyDescent="0.25">
      <c r="E731" s="186"/>
      <c r="F731" s="43"/>
      <c r="P731" s="43"/>
      <c r="Q731" s="43"/>
      <c r="AA731" s="43"/>
      <c r="AB731" s="43"/>
    </row>
    <row r="732" spans="5:28" x14ac:dyDescent="0.25">
      <c r="E732" s="186"/>
      <c r="F732" s="43"/>
      <c r="P732" s="43"/>
      <c r="Q732" s="43"/>
      <c r="AA732" s="43"/>
      <c r="AB732" s="43"/>
    </row>
    <row r="733" spans="5:28" x14ac:dyDescent="0.25">
      <c r="E733" s="186"/>
      <c r="F733" s="43"/>
      <c r="P733" s="43"/>
      <c r="Q733" s="43"/>
      <c r="AA733" s="43"/>
      <c r="AB733" s="43"/>
    </row>
    <row r="734" spans="5:28" x14ac:dyDescent="0.25">
      <c r="E734" s="186"/>
      <c r="F734" s="43"/>
      <c r="P734" s="43"/>
      <c r="Q734" s="43"/>
      <c r="AA734" s="43"/>
      <c r="AB734" s="43"/>
    </row>
    <row r="735" spans="5:28" x14ac:dyDescent="0.25">
      <c r="E735" s="186"/>
      <c r="F735" s="43"/>
      <c r="P735" s="43"/>
      <c r="Q735" s="43"/>
      <c r="AA735" s="43"/>
      <c r="AB735" s="43"/>
    </row>
    <row r="736" spans="5:28" x14ac:dyDescent="0.25">
      <c r="E736" s="186"/>
      <c r="F736" s="43"/>
      <c r="P736" s="43"/>
      <c r="Q736" s="43"/>
      <c r="AA736" s="43"/>
      <c r="AB736" s="43"/>
    </row>
    <row r="737" spans="5:28" x14ac:dyDescent="0.25">
      <c r="E737" s="186"/>
      <c r="F737" s="43"/>
      <c r="P737" s="43"/>
      <c r="Q737" s="43"/>
      <c r="AA737" s="43"/>
      <c r="AB737" s="43"/>
    </row>
    <row r="738" spans="5:28" x14ac:dyDescent="0.25">
      <c r="E738" s="186"/>
      <c r="F738" s="43"/>
      <c r="P738" s="43"/>
      <c r="Q738" s="43"/>
      <c r="AA738" s="43"/>
      <c r="AB738" s="43"/>
    </row>
    <row r="739" spans="5:28" x14ac:dyDescent="0.25">
      <c r="E739" s="186"/>
      <c r="F739" s="43"/>
      <c r="P739" s="43"/>
      <c r="Q739" s="43"/>
      <c r="AA739" s="43"/>
      <c r="AB739" s="43"/>
    </row>
    <row r="740" spans="5:28" x14ac:dyDescent="0.25">
      <c r="E740" s="186"/>
      <c r="F740" s="43"/>
      <c r="P740" s="43"/>
      <c r="Q740" s="43"/>
      <c r="AA740" s="43"/>
      <c r="AB740" s="43"/>
    </row>
    <row r="741" spans="5:28" x14ac:dyDescent="0.25">
      <c r="E741" s="186"/>
      <c r="F741" s="43"/>
      <c r="P741" s="43"/>
      <c r="Q741" s="43"/>
      <c r="AA741" s="43"/>
      <c r="AB741" s="43"/>
    </row>
    <row r="742" spans="5:28" x14ac:dyDescent="0.25">
      <c r="E742" s="186"/>
      <c r="F742" s="43"/>
      <c r="P742" s="43"/>
      <c r="Q742" s="43"/>
      <c r="AA742" s="43"/>
      <c r="AB742" s="43"/>
    </row>
    <row r="743" spans="5:28" x14ac:dyDescent="0.25">
      <c r="E743" s="186"/>
      <c r="F743" s="43"/>
      <c r="P743" s="43"/>
      <c r="Q743" s="43"/>
      <c r="AA743" s="43"/>
      <c r="AB743" s="43"/>
    </row>
    <row r="744" spans="5:28" x14ac:dyDescent="0.25">
      <c r="E744" s="186"/>
      <c r="F744" s="43"/>
      <c r="P744" s="43"/>
      <c r="Q744" s="43"/>
      <c r="AA744" s="43"/>
      <c r="AB744" s="43"/>
    </row>
    <row r="745" spans="5:28" x14ac:dyDescent="0.25">
      <c r="E745" s="186"/>
      <c r="F745" s="43"/>
      <c r="P745" s="43"/>
      <c r="Q745" s="43"/>
      <c r="AA745" s="43"/>
      <c r="AB745" s="43"/>
    </row>
    <row r="746" spans="5:28" x14ac:dyDescent="0.25">
      <c r="E746" s="186"/>
      <c r="F746" s="43"/>
      <c r="P746" s="43"/>
      <c r="Q746" s="43"/>
      <c r="AA746" s="43"/>
      <c r="AB746" s="43"/>
    </row>
    <row r="747" spans="5:28" x14ac:dyDescent="0.25">
      <c r="E747" s="186"/>
      <c r="F747" s="43"/>
      <c r="P747" s="43"/>
      <c r="Q747" s="43"/>
      <c r="AA747" s="43"/>
      <c r="AB747" s="43"/>
    </row>
    <row r="748" spans="5:28" x14ac:dyDescent="0.25">
      <c r="E748" s="186"/>
      <c r="F748" s="43"/>
      <c r="P748" s="43"/>
      <c r="Q748" s="43"/>
      <c r="AA748" s="43"/>
      <c r="AB748" s="43"/>
    </row>
    <row r="749" spans="5:28" x14ac:dyDescent="0.25">
      <c r="E749" s="186"/>
      <c r="F749" s="43"/>
      <c r="P749" s="43"/>
      <c r="Q749" s="43"/>
      <c r="AA749" s="43"/>
      <c r="AB749" s="43"/>
    </row>
    <row r="750" spans="5:28" x14ac:dyDescent="0.25">
      <c r="E750" s="186"/>
      <c r="F750" s="43"/>
      <c r="P750" s="43"/>
      <c r="Q750" s="43"/>
      <c r="AA750" s="43"/>
      <c r="AB750" s="43"/>
    </row>
    <row r="751" spans="5:28" x14ac:dyDescent="0.25">
      <c r="E751" s="186"/>
      <c r="F751" s="43"/>
      <c r="P751" s="43"/>
      <c r="Q751" s="43"/>
      <c r="AA751" s="43"/>
      <c r="AB751" s="43"/>
    </row>
    <row r="752" spans="5:28" x14ac:dyDescent="0.25">
      <c r="E752" s="186"/>
      <c r="F752" s="43"/>
      <c r="P752" s="43"/>
      <c r="Q752" s="43"/>
      <c r="AA752" s="43"/>
      <c r="AB752" s="43"/>
    </row>
    <row r="753" spans="5:28" x14ac:dyDescent="0.25">
      <c r="E753" s="186"/>
      <c r="F753" s="43"/>
      <c r="P753" s="43"/>
      <c r="Q753" s="43"/>
      <c r="AA753" s="43"/>
      <c r="AB753" s="43"/>
    </row>
    <row r="754" spans="5:28" x14ac:dyDescent="0.25">
      <c r="E754" s="186"/>
      <c r="F754" s="43"/>
      <c r="P754" s="43"/>
      <c r="Q754" s="43"/>
      <c r="AA754" s="43"/>
      <c r="AB754" s="43"/>
    </row>
    <row r="755" spans="5:28" x14ac:dyDescent="0.25">
      <c r="E755" s="186"/>
      <c r="F755" s="43"/>
      <c r="P755" s="43"/>
      <c r="Q755" s="43"/>
      <c r="AA755" s="43"/>
      <c r="AB755" s="43"/>
    </row>
    <row r="756" spans="5:28" x14ac:dyDescent="0.25">
      <c r="E756" s="186"/>
      <c r="F756" s="43"/>
      <c r="P756" s="43"/>
      <c r="Q756" s="43"/>
      <c r="AA756" s="43"/>
      <c r="AB756" s="43"/>
    </row>
    <row r="757" spans="5:28" x14ac:dyDescent="0.25">
      <c r="E757" s="186"/>
      <c r="F757" s="43"/>
      <c r="P757" s="43"/>
      <c r="Q757" s="43"/>
      <c r="AA757" s="43"/>
      <c r="AB757" s="43"/>
    </row>
    <row r="758" spans="5:28" x14ac:dyDescent="0.25">
      <c r="E758" s="186"/>
      <c r="F758" s="43"/>
      <c r="P758" s="43"/>
      <c r="Q758" s="43"/>
      <c r="AA758" s="43"/>
      <c r="AB758" s="43"/>
    </row>
    <row r="759" spans="5:28" x14ac:dyDescent="0.25">
      <c r="E759" s="186"/>
      <c r="F759" s="43"/>
      <c r="P759" s="43"/>
      <c r="Q759" s="43"/>
      <c r="AA759" s="43"/>
      <c r="AB759" s="43"/>
    </row>
    <row r="760" spans="5:28" x14ac:dyDescent="0.25">
      <c r="E760" s="186"/>
      <c r="F760" s="43"/>
      <c r="P760" s="43"/>
      <c r="Q760" s="43"/>
      <c r="AA760" s="43"/>
      <c r="AB760" s="43"/>
    </row>
    <row r="761" spans="5:28" x14ac:dyDescent="0.25">
      <c r="E761" s="186"/>
      <c r="F761" s="43"/>
      <c r="P761" s="43"/>
      <c r="Q761" s="43"/>
      <c r="AA761" s="43"/>
      <c r="AB761" s="43"/>
    </row>
    <row r="762" spans="5:28" x14ac:dyDescent="0.25">
      <c r="E762" s="186"/>
      <c r="F762" s="43"/>
      <c r="P762" s="43"/>
      <c r="Q762" s="43"/>
      <c r="AA762" s="43"/>
      <c r="AB762" s="43"/>
    </row>
    <row r="763" spans="5:28" x14ac:dyDescent="0.25">
      <c r="E763" s="186"/>
      <c r="F763" s="43"/>
      <c r="P763" s="43"/>
      <c r="Q763" s="43"/>
      <c r="AA763" s="43"/>
      <c r="AB763" s="43"/>
    </row>
    <row r="764" spans="5:28" x14ac:dyDescent="0.25">
      <c r="E764" s="186"/>
      <c r="F764" s="43"/>
      <c r="P764" s="43"/>
      <c r="Q764" s="43"/>
      <c r="AA764" s="43"/>
      <c r="AB764" s="43"/>
    </row>
    <row r="765" spans="5:28" x14ac:dyDescent="0.25">
      <c r="E765" s="186"/>
      <c r="F765" s="43"/>
      <c r="P765" s="43"/>
      <c r="Q765" s="43"/>
      <c r="AA765" s="43"/>
      <c r="AB765" s="43"/>
    </row>
    <row r="766" spans="5:28" x14ac:dyDescent="0.25">
      <c r="E766" s="186"/>
      <c r="F766" s="43"/>
      <c r="P766" s="43"/>
      <c r="Q766" s="43"/>
      <c r="AA766" s="43"/>
      <c r="AB766" s="43"/>
    </row>
    <row r="767" spans="5:28" x14ac:dyDescent="0.25">
      <c r="E767" s="186"/>
      <c r="F767" s="43"/>
      <c r="P767" s="43"/>
      <c r="Q767" s="43"/>
      <c r="AA767" s="43"/>
      <c r="AB767" s="43"/>
    </row>
    <row r="768" spans="5:28" x14ac:dyDescent="0.25">
      <c r="E768" s="186"/>
      <c r="F768" s="43"/>
      <c r="P768" s="43"/>
      <c r="Q768" s="43"/>
      <c r="AA768" s="43"/>
      <c r="AB768" s="43"/>
    </row>
    <row r="769" spans="5:28" x14ac:dyDescent="0.25">
      <c r="E769" s="186"/>
      <c r="F769" s="43"/>
      <c r="P769" s="43"/>
      <c r="Q769" s="43"/>
      <c r="AA769" s="43"/>
      <c r="AB769" s="43"/>
    </row>
    <row r="770" spans="5:28" x14ac:dyDescent="0.25">
      <c r="E770" s="186"/>
      <c r="F770" s="43"/>
      <c r="P770" s="43"/>
      <c r="Q770" s="43"/>
      <c r="AA770" s="43"/>
      <c r="AB770" s="43"/>
    </row>
    <row r="771" spans="5:28" x14ac:dyDescent="0.25">
      <c r="E771" s="186"/>
      <c r="F771" s="43"/>
      <c r="P771" s="43"/>
      <c r="Q771" s="43"/>
      <c r="AA771" s="43"/>
      <c r="AB771" s="43"/>
    </row>
    <row r="772" spans="5:28" x14ac:dyDescent="0.25">
      <c r="E772" s="186"/>
      <c r="F772" s="43"/>
      <c r="P772" s="43"/>
      <c r="Q772" s="43"/>
      <c r="AA772" s="43"/>
      <c r="AB772" s="43"/>
    </row>
    <row r="773" spans="5:28" x14ac:dyDescent="0.25">
      <c r="E773" s="186"/>
      <c r="F773" s="43"/>
      <c r="P773" s="43"/>
      <c r="Q773" s="43"/>
      <c r="AA773" s="43"/>
      <c r="AB773" s="43"/>
    </row>
    <row r="774" spans="5:28" x14ac:dyDescent="0.25">
      <c r="E774" s="186"/>
      <c r="F774" s="43"/>
      <c r="P774" s="43"/>
      <c r="Q774" s="43"/>
      <c r="AA774" s="43"/>
      <c r="AB774" s="43"/>
    </row>
    <row r="775" spans="5:28" x14ac:dyDescent="0.25">
      <c r="E775" s="186"/>
      <c r="F775" s="43"/>
      <c r="P775" s="43"/>
      <c r="Q775" s="43"/>
      <c r="AA775" s="43"/>
      <c r="AB775" s="43"/>
    </row>
    <row r="776" spans="5:28" x14ac:dyDescent="0.25">
      <c r="E776" s="186"/>
      <c r="F776" s="43"/>
      <c r="P776" s="43"/>
      <c r="Q776" s="43"/>
      <c r="AA776" s="43"/>
      <c r="AB776" s="43"/>
    </row>
    <row r="777" spans="5:28" x14ac:dyDescent="0.25">
      <c r="E777" s="186"/>
      <c r="F777" s="43"/>
      <c r="P777" s="43"/>
      <c r="Q777" s="43"/>
      <c r="AA777" s="43"/>
      <c r="AB777" s="43"/>
    </row>
    <row r="778" spans="5:28" x14ac:dyDescent="0.25">
      <c r="E778" s="186"/>
      <c r="F778" s="43"/>
      <c r="P778" s="43"/>
      <c r="Q778" s="43"/>
      <c r="AA778" s="43"/>
      <c r="AB778" s="43"/>
    </row>
    <row r="779" spans="5:28" x14ac:dyDescent="0.25">
      <c r="E779" s="186"/>
      <c r="F779" s="43"/>
      <c r="P779" s="43"/>
      <c r="Q779" s="43"/>
      <c r="AA779" s="43"/>
      <c r="AB779" s="43"/>
    </row>
    <row r="780" spans="5:28" x14ac:dyDescent="0.25">
      <c r="E780" s="186"/>
      <c r="F780" s="43"/>
      <c r="P780" s="43"/>
      <c r="Q780" s="43"/>
      <c r="AA780" s="43"/>
      <c r="AB780" s="43"/>
    </row>
    <row r="781" spans="5:28" x14ac:dyDescent="0.25">
      <c r="E781" s="186"/>
      <c r="F781" s="43"/>
      <c r="P781" s="43"/>
      <c r="Q781" s="43"/>
      <c r="AA781" s="43"/>
      <c r="AB781" s="43"/>
    </row>
    <row r="782" spans="5:28" x14ac:dyDescent="0.25">
      <c r="E782" s="186"/>
      <c r="F782" s="43"/>
      <c r="P782" s="43"/>
      <c r="Q782" s="43"/>
      <c r="AA782" s="43"/>
      <c r="AB782" s="43"/>
    </row>
    <row r="783" spans="5:28" x14ac:dyDescent="0.25">
      <c r="E783" s="186"/>
      <c r="F783" s="43"/>
      <c r="P783" s="43"/>
      <c r="Q783" s="43"/>
      <c r="AA783" s="43"/>
      <c r="AB783" s="43"/>
    </row>
    <row r="784" spans="5:28" x14ac:dyDescent="0.25">
      <c r="E784" s="186"/>
      <c r="F784" s="43"/>
      <c r="P784" s="43"/>
      <c r="Q784" s="43"/>
      <c r="AA784" s="43"/>
      <c r="AB784" s="43"/>
    </row>
    <row r="785" spans="5:28" x14ac:dyDescent="0.25">
      <c r="E785" s="186"/>
      <c r="F785" s="43"/>
      <c r="P785" s="43"/>
      <c r="Q785" s="43"/>
      <c r="AA785" s="43"/>
      <c r="AB785" s="43"/>
    </row>
    <row r="786" spans="5:28" x14ac:dyDescent="0.25">
      <c r="E786" s="186"/>
      <c r="F786" s="43"/>
      <c r="P786" s="43"/>
      <c r="Q786" s="43"/>
      <c r="AA786" s="43"/>
      <c r="AB786" s="43"/>
    </row>
    <row r="787" spans="5:28" x14ac:dyDescent="0.25">
      <c r="E787" s="186"/>
      <c r="F787" s="43"/>
      <c r="P787" s="43"/>
      <c r="Q787" s="43"/>
      <c r="AA787" s="43"/>
      <c r="AB787" s="43"/>
    </row>
    <row r="788" spans="5:28" x14ac:dyDescent="0.25">
      <c r="E788" s="186"/>
      <c r="F788" s="43"/>
      <c r="P788" s="43"/>
      <c r="Q788" s="43"/>
      <c r="AA788" s="43"/>
      <c r="AB788" s="43"/>
    </row>
    <row r="789" spans="5:28" x14ac:dyDescent="0.25">
      <c r="E789" s="186"/>
      <c r="F789" s="43"/>
      <c r="P789" s="43"/>
      <c r="Q789" s="43"/>
      <c r="AA789" s="43"/>
      <c r="AB789" s="43"/>
    </row>
    <row r="790" spans="5:28" x14ac:dyDescent="0.25">
      <c r="E790" s="186"/>
      <c r="F790" s="43"/>
      <c r="P790" s="43"/>
      <c r="Q790" s="43"/>
      <c r="AA790" s="43"/>
      <c r="AB790" s="43"/>
    </row>
    <row r="791" spans="5:28" x14ac:dyDescent="0.25">
      <c r="E791" s="186"/>
      <c r="F791" s="43"/>
      <c r="P791" s="43"/>
      <c r="Q791" s="43"/>
      <c r="AA791" s="43"/>
      <c r="AB791" s="43"/>
    </row>
    <row r="792" spans="5:28" x14ac:dyDescent="0.25">
      <c r="E792" s="186"/>
      <c r="F792" s="43"/>
      <c r="P792" s="43"/>
      <c r="Q792" s="43"/>
      <c r="AA792" s="43"/>
      <c r="AB792" s="43"/>
    </row>
    <row r="793" spans="5:28" x14ac:dyDescent="0.25">
      <c r="E793" s="186"/>
      <c r="F793" s="43"/>
      <c r="P793" s="43"/>
      <c r="Q793" s="43"/>
      <c r="AA793" s="43"/>
      <c r="AB793" s="43"/>
    </row>
    <row r="794" spans="5:28" x14ac:dyDescent="0.25">
      <c r="E794" s="186"/>
      <c r="F794" s="43"/>
      <c r="P794" s="43"/>
      <c r="Q794" s="43"/>
      <c r="AA794" s="43"/>
      <c r="AB794" s="43"/>
    </row>
    <row r="795" spans="5:28" x14ac:dyDescent="0.25">
      <c r="E795" s="186"/>
      <c r="F795" s="43"/>
      <c r="P795" s="43"/>
      <c r="Q795" s="43"/>
      <c r="AA795" s="43"/>
      <c r="AB795" s="43"/>
    </row>
    <row r="796" spans="5:28" x14ac:dyDescent="0.25">
      <c r="E796" s="186"/>
      <c r="F796" s="43"/>
      <c r="P796" s="43"/>
      <c r="Q796" s="43"/>
      <c r="AA796" s="43"/>
      <c r="AB796" s="43"/>
    </row>
    <row r="797" spans="5:28" x14ac:dyDescent="0.25">
      <c r="E797" s="186"/>
      <c r="F797" s="43"/>
      <c r="P797" s="43"/>
      <c r="Q797" s="43"/>
      <c r="AA797" s="43"/>
      <c r="AB797" s="43"/>
    </row>
    <row r="798" spans="5:28" x14ac:dyDescent="0.25">
      <c r="E798" s="186"/>
      <c r="F798" s="43"/>
      <c r="P798" s="43"/>
      <c r="Q798" s="43"/>
      <c r="AA798" s="43"/>
      <c r="AB798" s="43"/>
    </row>
    <row r="799" spans="5:28" x14ac:dyDescent="0.25">
      <c r="E799" s="186"/>
      <c r="F799" s="43"/>
      <c r="P799" s="43"/>
      <c r="Q799" s="43"/>
      <c r="AA799" s="43"/>
      <c r="AB799" s="43"/>
    </row>
    <row r="800" spans="5:28" x14ac:dyDescent="0.25">
      <c r="E800" s="186"/>
      <c r="F800" s="43"/>
      <c r="P800" s="43"/>
      <c r="Q800" s="43"/>
      <c r="AA800" s="43"/>
      <c r="AB800" s="43"/>
    </row>
    <row r="801" spans="5:28" x14ac:dyDescent="0.25">
      <c r="E801" s="186"/>
      <c r="F801" s="43"/>
      <c r="P801" s="43"/>
      <c r="Q801" s="43"/>
      <c r="AA801" s="43"/>
      <c r="AB801" s="43"/>
    </row>
    <row r="802" spans="5:28" x14ac:dyDescent="0.25">
      <c r="E802" s="186"/>
      <c r="F802" s="43"/>
      <c r="P802" s="43"/>
      <c r="Q802" s="43"/>
      <c r="AA802" s="43"/>
      <c r="AB802" s="43"/>
    </row>
    <row r="803" spans="5:28" x14ac:dyDescent="0.25">
      <c r="E803" s="186"/>
      <c r="F803" s="43"/>
      <c r="P803" s="43"/>
      <c r="Q803" s="43"/>
      <c r="AA803" s="43"/>
      <c r="AB803" s="43"/>
    </row>
    <row r="804" spans="5:28" x14ac:dyDescent="0.25">
      <c r="E804" s="186"/>
      <c r="F804" s="43"/>
      <c r="P804" s="43"/>
      <c r="Q804" s="43"/>
      <c r="AA804" s="43"/>
      <c r="AB804" s="43"/>
    </row>
    <row r="805" spans="5:28" x14ac:dyDescent="0.25">
      <c r="E805" s="186"/>
      <c r="F805" s="43"/>
      <c r="P805" s="43"/>
      <c r="Q805" s="43"/>
      <c r="AA805" s="43"/>
      <c r="AB805" s="43"/>
    </row>
    <row r="806" spans="5:28" x14ac:dyDescent="0.25">
      <c r="E806" s="186"/>
      <c r="F806" s="43"/>
      <c r="P806" s="43"/>
      <c r="Q806" s="43"/>
      <c r="AA806" s="43"/>
      <c r="AB806" s="43"/>
    </row>
    <row r="807" spans="5:28" x14ac:dyDescent="0.25">
      <c r="E807" s="186"/>
      <c r="F807" s="43"/>
      <c r="P807" s="43"/>
      <c r="Q807" s="43"/>
      <c r="AA807" s="43"/>
      <c r="AB807" s="43"/>
    </row>
    <row r="808" spans="5:28" x14ac:dyDescent="0.25">
      <c r="E808" s="186"/>
      <c r="F808" s="43"/>
      <c r="P808" s="43"/>
      <c r="Q808" s="43"/>
      <c r="AA808" s="43"/>
      <c r="AB808" s="43"/>
    </row>
    <row r="809" spans="5:28" x14ac:dyDescent="0.25">
      <c r="E809" s="186"/>
      <c r="F809" s="43"/>
      <c r="P809" s="43"/>
      <c r="Q809" s="43"/>
      <c r="AA809" s="43"/>
      <c r="AB809" s="43"/>
    </row>
    <row r="810" spans="5:28" x14ac:dyDescent="0.25">
      <c r="E810" s="186"/>
      <c r="F810" s="43"/>
      <c r="P810" s="43"/>
      <c r="Q810" s="43"/>
      <c r="AA810" s="43"/>
      <c r="AB810" s="43"/>
    </row>
    <row r="811" spans="5:28" x14ac:dyDescent="0.25">
      <c r="E811" s="186"/>
      <c r="F811" s="43"/>
      <c r="P811" s="43"/>
      <c r="Q811" s="43"/>
      <c r="AA811" s="43"/>
      <c r="AB811" s="43"/>
    </row>
    <row r="812" spans="5:28" x14ac:dyDescent="0.25">
      <c r="E812" s="186"/>
      <c r="F812" s="43"/>
      <c r="P812" s="43"/>
      <c r="Q812" s="43"/>
      <c r="AA812" s="43"/>
      <c r="AB812" s="43"/>
    </row>
    <row r="813" spans="5:28" x14ac:dyDescent="0.25">
      <c r="E813" s="186"/>
      <c r="F813" s="43"/>
      <c r="P813" s="43"/>
      <c r="Q813" s="43"/>
      <c r="AA813" s="43"/>
      <c r="AB813" s="43"/>
    </row>
    <row r="814" spans="5:28" x14ac:dyDescent="0.25">
      <c r="E814" s="186"/>
      <c r="F814" s="43"/>
      <c r="P814" s="43"/>
      <c r="Q814" s="43"/>
      <c r="AA814" s="43"/>
      <c r="AB814" s="43"/>
    </row>
    <row r="815" spans="5:28" x14ac:dyDescent="0.25">
      <c r="E815" s="186"/>
      <c r="F815" s="43"/>
      <c r="P815" s="43"/>
      <c r="Q815" s="43"/>
      <c r="AA815" s="43"/>
      <c r="AB815" s="43"/>
    </row>
    <row r="816" spans="5:28" x14ac:dyDescent="0.25">
      <c r="E816" s="186"/>
      <c r="F816" s="43"/>
      <c r="P816" s="43"/>
      <c r="Q816" s="43"/>
      <c r="AA816" s="43"/>
      <c r="AB816" s="43"/>
    </row>
    <row r="817" spans="5:28" x14ac:dyDescent="0.25">
      <c r="E817" s="186"/>
      <c r="F817" s="43"/>
      <c r="P817" s="43"/>
      <c r="Q817" s="43"/>
      <c r="AA817" s="43"/>
      <c r="AB817" s="43"/>
    </row>
    <row r="818" spans="5:28" x14ac:dyDescent="0.25">
      <c r="E818" s="186"/>
      <c r="F818" s="43"/>
      <c r="P818" s="43"/>
      <c r="Q818" s="43"/>
      <c r="AA818" s="43"/>
      <c r="AB818" s="43"/>
    </row>
    <row r="819" spans="5:28" x14ac:dyDescent="0.25">
      <c r="E819" s="186"/>
      <c r="F819" s="43"/>
      <c r="P819" s="43"/>
      <c r="Q819" s="43"/>
      <c r="AA819" s="43"/>
      <c r="AB819" s="43"/>
    </row>
    <row r="820" spans="5:28" x14ac:dyDescent="0.25">
      <c r="E820" s="186"/>
      <c r="F820" s="43"/>
      <c r="P820" s="43"/>
      <c r="Q820" s="43"/>
      <c r="AA820" s="43"/>
      <c r="AB820" s="43"/>
    </row>
    <row r="821" spans="5:28" x14ac:dyDescent="0.25">
      <c r="E821" s="186"/>
      <c r="F821" s="43"/>
      <c r="P821" s="43"/>
      <c r="Q821" s="43"/>
      <c r="AA821" s="43"/>
      <c r="AB821" s="43"/>
    </row>
    <row r="822" spans="5:28" x14ac:dyDescent="0.25">
      <c r="E822" s="186"/>
      <c r="F822" s="43"/>
      <c r="P822" s="43"/>
      <c r="Q822" s="43"/>
      <c r="AA822" s="43"/>
      <c r="AB822" s="43"/>
    </row>
    <row r="823" spans="5:28" x14ac:dyDescent="0.25">
      <c r="E823" s="186"/>
      <c r="F823" s="43"/>
      <c r="P823" s="43"/>
      <c r="Q823" s="43"/>
      <c r="AA823" s="43"/>
      <c r="AB823" s="43"/>
    </row>
    <row r="824" spans="5:28" x14ac:dyDescent="0.25">
      <c r="E824" s="186"/>
      <c r="F824" s="43"/>
      <c r="P824" s="43"/>
      <c r="Q824" s="43"/>
      <c r="AA824" s="43"/>
      <c r="AB824" s="43"/>
    </row>
    <row r="825" spans="5:28" x14ac:dyDescent="0.25">
      <c r="E825" s="186"/>
      <c r="F825" s="43"/>
      <c r="P825" s="43"/>
      <c r="Q825" s="43"/>
      <c r="AA825" s="43"/>
      <c r="AB825" s="43"/>
    </row>
    <row r="826" spans="5:28" x14ac:dyDescent="0.25">
      <c r="E826" s="186"/>
      <c r="F826" s="43"/>
      <c r="P826" s="43"/>
      <c r="Q826" s="43"/>
      <c r="AA826" s="43"/>
      <c r="AB826" s="43"/>
    </row>
    <row r="827" spans="5:28" x14ac:dyDescent="0.25">
      <c r="E827" s="186"/>
      <c r="F827" s="43"/>
      <c r="P827" s="43"/>
      <c r="Q827" s="43"/>
      <c r="AA827" s="43"/>
      <c r="AB827" s="43"/>
    </row>
    <row r="828" spans="5:28" x14ac:dyDescent="0.25">
      <c r="E828" s="186"/>
      <c r="F828" s="43"/>
      <c r="P828" s="43"/>
      <c r="Q828" s="43"/>
      <c r="AA828" s="43"/>
      <c r="AB828" s="43"/>
    </row>
    <row r="829" spans="5:28" x14ac:dyDescent="0.25">
      <c r="E829" s="186"/>
      <c r="F829" s="43"/>
      <c r="P829" s="43"/>
      <c r="Q829" s="43"/>
      <c r="AA829" s="43"/>
      <c r="AB829" s="43"/>
    </row>
    <row r="830" spans="5:28" x14ac:dyDescent="0.25">
      <c r="E830" s="186"/>
      <c r="F830" s="43"/>
      <c r="P830" s="43"/>
      <c r="Q830" s="43"/>
      <c r="AA830" s="43"/>
      <c r="AB830" s="43"/>
    </row>
    <row r="831" spans="5:28" x14ac:dyDescent="0.25">
      <c r="E831" s="186"/>
      <c r="F831" s="43"/>
      <c r="P831" s="43"/>
      <c r="Q831" s="43"/>
      <c r="AA831" s="43"/>
      <c r="AB831" s="43"/>
    </row>
    <row r="832" spans="5:28" x14ac:dyDescent="0.25">
      <c r="E832" s="186"/>
      <c r="F832" s="43"/>
      <c r="P832" s="43"/>
      <c r="Q832" s="43"/>
      <c r="AA832" s="43"/>
      <c r="AB832" s="43"/>
    </row>
    <row r="833" spans="5:28" x14ac:dyDescent="0.25">
      <c r="E833" s="186"/>
      <c r="F833" s="43"/>
      <c r="P833" s="43"/>
      <c r="Q833" s="43"/>
      <c r="AA833" s="43"/>
      <c r="AB833" s="43"/>
    </row>
    <row r="834" spans="5:28" x14ac:dyDescent="0.25">
      <c r="E834" s="186"/>
      <c r="F834" s="43"/>
      <c r="P834" s="43"/>
      <c r="Q834" s="43"/>
      <c r="AA834" s="43"/>
      <c r="AB834" s="43"/>
    </row>
    <row r="835" spans="5:28" x14ac:dyDescent="0.25">
      <c r="E835" s="186"/>
      <c r="F835" s="43"/>
      <c r="P835" s="43"/>
      <c r="Q835" s="43"/>
      <c r="AA835" s="43"/>
      <c r="AB835" s="43"/>
    </row>
    <row r="836" spans="5:28" x14ac:dyDescent="0.25">
      <c r="E836" s="186"/>
      <c r="F836" s="43"/>
      <c r="P836" s="43"/>
      <c r="Q836" s="43"/>
      <c r="AA836" s="43"/>
      <c r="AB836" s="43"/>
    </row>
    <row r="837" spans="5:28" x14ac:dyDescent="0.25">
      <c r="E837" s="186"/>
      <c r="F837" s="43"/>
      <c r="P837" s="43"/>
      <c r="Q837" s="43"/>
      <c r="AA837" s="43"/>
      <c r="AB837" s="43"/>
    </row>
    <row r="838" spans="5:28" x14ac:dyDescent="0.25">
      <c r="E838" s="186"/>
      <c r="F838" s="43"/>
      <c r="P838" s="43"/>
      <c r="Q838" s="43"/>
      <c r="AA838" s="43"/>
      <c r="AB838" s="43"/>
    </row>
    <row r="839" spans="5:28" x14ac:dyDescent="0.25">
      <c r="E839" s="186"/>
      <c r="F839" s="43"/>
      <c r="P839" s="43"/>
      <c r="Q839" s="43"/>
      <c r="AA839" s="43"/>
      <c r="AB839" s="43"/>
    </row>
    <row r="840" spans="5:28" x14ac:dyDescent="0.25">
      <c r="E840" s="186"/>
      <c r="F840" s="43"/>
      <c r="P840" s="43"/>
      <c r="Q840" s="43"/>
      <c r="AA840" s="43"/>
      <c r="AB840" s="43"/>
    </row>
    <row r="841" spans="5:28" x14ac:dyDescent="0.25">
      <c r="E841" s="186"/>
      <c r="F841" s="43"/>
      <c r="P841" s="43"/>
      <c r="Q841" s="43"/>
      <c r="AA841" s="43"/>
      <c r="AB841" s="43"/>
    </row>
    <row r="842" spans="5:28" x14ac:dyDescent="0.25">
      <c r="E842" s="186"/>
      <c r="F842" s="43"/>
      <c r="P842" s="43"/>
      <c r="Q842" s="43"/>
      <c r="AA842" s="43"/>
      <c r="AB842" s="43"/>
    </row>
    <row r="843" spans="5:28" x14ac:dyDescent="0.25">
      <c r="E843" s="186"/>
      <c r="F843" s="43"/>
      <c r="P843" s="43"/>
      <c r="Q843" s="43"/>
      <c r="AA843" s="43"/>
      <c r="AB843" s="43"/>
    </row>
    <row r="844" spans="5:28" x14ac:dyDescent="0.25">
      <c r="E844" s="186"/>
      <c r="F844" s="43"/>
      <c r="P844" s="43"/>
      <c r="Q844" s="43"/>
      <c r="AA844" s="43"/>
      <c r="AB844" s="43"/>
    </row>
    <row r="845" spans="5:28" x14ac:dyDescent="0.25">
      <c r="E845" s="186"/>
      <c r="F845" s="43"/>
      <c r="P845" s="43"/>
      <c r="Q845" s="43"/>
      <c r="AA845" s="43"/>
      <c r="AB845" s="43"/>
    </row>
    <row r="846" spans="5:28" x14ac:dyDescent="0.25">
      <c r="E846" s="186"/>
      <c r="F846" s="43"/>
      <c r="P846" s="43"/>
      <c r="Q846" s="43"/>
      <c r="AA846" s="43"/>
      <c r="AB846" s="43"/>
    </row>
    <row r="847" spans="5:28" x14ac:dyDescent="0.25">
      <c r="E847" s="186"/>
      <c r="F847" s="43"/>
      <c r="P847" s="43"/>
      <c r="Q847" s="43"/>
      <c r="AA847" s="43"/>
      <c r="AB847" s="43"/>
    </row>
    <row r="848" spans="5:28" x14ac:dyDescent="0.25">
      <c r="E848" s="186"/>
      <c r="F848" s="43"/>
      <c r="P848" s="43"/>
      <c r="Q848" s="43"/>
      <c r="AA848" s="43"/>
      <c r="AB848" s="43"/>
    </row>
    <row r="849" spans="5:28" x14ac:dyDescent="0.25">
      <c r="E849" s="186"/>
      <c r="F849" s="43"/>
      <c r="P849" s="43"/>
      <c r="Q849" s="43"/>
      <c r="AA849" s="43"/>
      <c r="AB849" s="43"/>
    </row>
    <row r="850" spans="5:28" x14ac:dyDescent="0.25">
      <c r="E850" s="186"/>
      <c r="F850" s="43"/>
      <c r="P850" s="43"/>
      <c r="Q850" s="43"/>
      <c r="AA850" s="43"/>
      <c r="AB850" s="43"/>
    </row>
    <row r="851" spans="5:28" x14ac:dyDescent="0.25">
      <c r="E851" s="186"/>
      <c r="F851" s="43"/>
      <c r="P851" s="43"/>
      <c r="Q851" s="43"/>
      <c r="AA851" s="43"/>
      <c r="AB851" s="43"/>
    </row>
    <row r="852" spans="5:28" x14ac:dyDescent="0.25">
      <c r="E852" s="186"/>
      <c r="F852" s="43"/>
      <c r="P852" s="43"/>
      <c r="Q852" s="43"/>
      <c r="AA852" s="43"/>
      <c r="AB852" s="43"/>
    </row>
    <row r="853" spans="5:28" x14ac:dyDescent="0.25">
      <c r="E853" s="186"/>
      <c r="F853" s="43"/>
      <c r="P853" s="43"/>
      <c r="Q853" s="43"/>
      <c r="AA853" s="43"/>
      <c r="AB853" s="43"/>
    </row>
    <row r="854" spans="5:28" x14ac:dyDescent="0.25">
      <c r="E854" s="186"/>
      <c r="F854" s="43"/>
      <c r="P854" s="43"/>
      <c r="Q854" s="43"/>
      <c r="AA854" s="43"/>
      <c r="AB854" s="43"/>
    </row>
    <row r="855" spans="5:28" x14ac:dyDescent="0.25">
      <c r="E855" s="186"/>
      <c r="F855" s="43"/>
      <c r="P855" s="43"/>
      <c r="Q855" s="43"/>
      <c r="AA855" s="43"/>
      <c r="AB855" s="43"/>
    </row>
    <row r="856" spans="5:28" x14ac:dyDescent="0.25">
      <c r="E856" s="186"/>
      <c r="F856" s="43"/>
      <c r="P856" s="43"/>
      <c r="Q856" s="43"/>
      <c r="AA856" s="43"/>
      <c r="AB856" s="43"/>
    </row>
    <row r="857" spans="5:28" x14ac:dyDescent="0.25">
      <c r="E857" s="186"/>
      <c r="F857" s="43"/>
      <c r="P857" s="43"/>
      <c r="Q857" s="43"/>
      <c r="AA857" s="43"/>
      <c r="AB857" s="43"/>
    </row>
    <row r="858" spans="5:28" x14ac:dyDescent="0.25">
      <c r="E858" s="186"/>
      <c r="F858" s="43"/>
      <c r="P858" s="43"/>
      <c r="Q858" s="43"/>
      <c r="AA858" s="43"/>
      <c r="AB858" s="43"/>
    </row>
    <row r="859" spans="5:28" x14ac:dyDescent="0.25">
      <c r="E859" s="186"/>
      <c r="F859" s="43"/>
      <c r="P859" s="43"/>
      <c r="Q859" s="43"/>
      <c r="AA859" s="43"/>
      <c r="AB859" s="43"/>
    </row>
    <row r="860" spans="5:28" x14ac:dyDescent="0.25">
      <c r="E860" s="186"/>
      <c r="F860" s="43"/>
      <c r="P860" s="43"/>
      <c r="Q860" s="43"/>
      <c r="AA860" s="43"/>
      <c r="AB860" s="43"/>
    </row>
    <row r="861" spans="5:28" x14ac:dyDescent="0.25">
      <c r="E861" s="186"/>
      <c r="F861" s="43"/>
      <c r="P861" s="43"/>
      <c r="Q861" s="43"/>
      <c r="AA861" s="43"/>
      <c r="AB861" s="43"/>
    </row>
    <row r="862" spans="5:28" x14ac:dyDescent="0.25">
      <c r="E862" s="186"/>
      <c r="F862" s="43"/>
      <c r="P862" s="43"/>
      <c r="Q862" s="43"/>
      <c r="AA862" s="43"/>
      <c r="AB862" s="43"/>
    </row>
    <row r="863" spans="5:28" x14ac:dyDescent="0.25">
      <c r="E863" s="186"/>
      <c r="F863" s="43"/>
      <c r="P863" s="43"/>
      <c r="Q863" s="43"/>
      <c r="AA863" s="43"/>
      <c r="AB863" s="43"/>
    </row>
    <row r="864" spans="5:28" x14ac:dyDescent="0.25">
      <c r="E864" s="186"/>
      <c r="F864" s="43"/>
      <c r="P864" s="43"/>
      <c r="Q864" s="43"/>
      <c r="AA864" s="43"/>
      <c r="AB864" s="43"/>
    </row>
    <row r="865" spans="5:28" x14ac:dyDescent="0.25">
      <c r="E865" s="186"/>
      <c r="F865" s="43"/>
      <c r="P865" s="43"/>
      <c r="Q865" s="43"/>
      <c r="AA865" s="43"/>
      <c r="AB865" s="43"/>
    </row>
    <row r="866" spans="5:28" x14ac:dyDescent="0.25">
      <c r="E866" s="186"/>
      <c r="F866" s="43"/>
      <c r="P866" s="43"/>
      <c r="Q866" s="43"/>
      <c r="AA866" s="43"/>
      <c r="AB866" s="43"/>
    </row>
    <row r="867" spans="5:28" x14ac:dyDescent="0.25">
      <c r="E867" s="186"/>
      <c r="F867" s="43"/>
      <c r="P867" s="43"/>
      <c r="Q867" s="43"/>
      <c r="AA867" s="43"/>
      <c r="AB867" s="43"/>
    </row>
    <row r="868" spans="5:28" x14ac:dyDescent="0.25">
      <c r="E868" s="186"/>
      <c r="F868" s="43"/>
      <c r="P868" s="43"/>
      <c r="Q868" s="43"/>
      <c r="AA868" s="43"/>
      <c r="AB868" s="43"/>
    </row>
    <row r="869" spans="5:28" x14ac:dyDescent="0.25">
      <c r="E869" s="186"/>
      <c r="F869" s="43"/>
      <c r="P869" s="43"/>
      <c r="Q869" s="43"/>
      <c r="AA869" s="43"/>
      <c r="AB869" s="43"/>
    </row>
    <row r="870" spans="5:28" x14ac:dyDescent="0.25">
      <c r="E870" s="186"/>
      <c r="F870" s="43"/>
      <c r="P870" s="43"/>
      <c r="Q870" s="43"/>
      <c r="AA870" s="43"/>
      <c r="AB870" s="43"/>
    </row>
    <row r="871" spans="5:28" x14ac:dyDescent="0.25">
      <c r="E871" s="186"/>
      <c r="F871" s="43"/>
      <c r="P871" s="43"/>
      <c r="Q871" s="43"/>
      <c r="AA871" s="43"/>
      <c r="AB871" s="43"/>
    </row>
    <row r="872" spans="5:28" x14ac:dyDescent="0.25">
      <c r="E872" s="186"/>
      <c r="F872" s="43"/>
      <c r="P872" s="43"/>
      <c r="Q872" s="43"/>
      <c r="AA872" s="43"/>
      <c r="AB872" s="43"/>
    </row>
    <row r="873" spans="5:28" x14ac:dyDescent="0.25">
      <c r="E873" s="186"/>
      <c r="F873" s="43"/>
      <c r="P873" s="43"/>
      <c r="Q873" s="43"/>
      <c r="AA873" s="43"/>
      <c r="AB873" s="43"/>
    </row>
    <row r="874" spans="5:28" x14ac:dyDescent="0.25">
      <c r="E874" s="186"/>
      <c r="F874" s="43"/>
      <c r="P874" s="43"/>
      <c r="Q874" s="43"/>
      <c r="AA874" s="43"/>
      <c r="AB874" s="43"/>
    </row>
    <row r="875" spans="5:28" x14ac:dyDescent="0.25">
      <c r="E875" s="186"/>
      <c r="F875" s="43"/>
      <c r="P875" s="43"/>
      <c r="Q875" s="43"/>
      <c r="AA875" s="43"/>
      <c r="AB875" s="43"/>
    </row>
    <row r="876" spans="5:28" x14ac:dyDescent="0.25">
      <c r="E876" s="186"/>
      <c r="F876" s="43"/>
      <c r="P876" s="43"/>
      <c r="Q876" s="43"/>
      <c r="AA876" s="43"/>
      <c r="AB876" s="43"/>
    </row>
    <row r="877" spans="5:28" x14ac:dyDescent="0.25">
      <c r="E877" s="186"/>
      <c r="F877" s="43"/>
      <c r="P877" s="43"/>
      <c r="Q877" s="43"/>
      <c r="AA877" s="43"/>
      <c r="AB877" s="43"/>
    </row>
    <row r="878" spans="5:28" x14ac:dyDescent="0.25">
      <c r="E878" s="186"/>
      <c r="F878" s="43"/>
      <c r="P878" s="43"/>
      <c r="Q878" s="43"/>
      <c r="AA878" s="43"/>
      <c r="AB878" s="43"/>
    </row>
    <row r="879" spans="5:28" x14ac:dyDescent="0.25">
      <c r="E879" s="186"/>
      <c r="F879" s="43"/>
      <c r="P879" s="43"/>
      <c r="Q879" s="43"/>
      <c r="AA879" s="43"/>
      <c r="AB879" s="43"/>
    </row>
    <row r="880" spans="5:28" x14ac:dyDescent="0.25">
      <c r="E880" s="186"/>
      <c r="F880" s="43"/>
      <c r="P880" s="43"/>
      <c r="Q880" s="43"/>
      <c r="AA880" s="43"/>
      <c r="AB880" s="43"/>
    </row>
    <row r="881" spans="5:28" x14ac:dyDescent="0.25">
      <c r="E881" s="186"/>
      <c r="F881" s="43"/>
      <c r="P881" s="43"/>
      <c r="Q881" s="43"/>
      <c r="AA881" s="43"/>
      <c r="AB881" s="43"/>
    </row>
    <row r="882" spans="5:28" x14ac:dyDescent="0.25">
      <c r="E882" s="186"/>
      <c r="F882" s="43"/>
      <c r="P882" s="43"/>
      <c r="Q882" s="43"/>
      <c r="AA882" s="43"/>
      <c r="AB882" s="43"/>
    </row>
    <row r="883" spans="5:28" x14ac:dyDescent="0.25">
      <c r="E883" s="186"/>
      <c r="F883" s="43"/>
      <c r="P883" s="43"/>
      <c r="Q883" s="43"/>
      <c r="AA883" s="43"/>
      <c r="AB883" s="43"/>
    </row>
    <row r="884" spans="5:28" x14ac:dyDescent="0.25">
      <c r="E884" s="186"/>
      <c r="F884" s="43"/>
      <c r="P884" s="43"/>
      <c r="Q884" s="43"/>
      <c r="AA884" s="43"/>
      <c r="AB884" s="43"/>
    </row>
    <row r="885" spans="5:28" x14ac:dyDescent="0.25">
      <c r="E885" s="186"/>
      <c r="F885" s="43"/>
      <c r="P885" s="43"/>
      <c r="Q885" s="43"/>
      <c r="AA885" s="43"/>
      <c r="AB885" s="43"/>
    </row>
    <row r="886" spans="5:28" x14ac:dyDescent="0.25">
      <c r="E886" s="186"/>
      <c r="F886" s="43"/>
      <c r="P886" s="43"/>
      <c r="Q886" s="43"/>
      <c r="AA886" s="43"/>
      <c r="AB886" s="43"/>
    </row>
    <row r="887" spans="5:28" x14ac:dyDescent="0.25">
      <c r="E887" s="186"/>
      <c r="F887" s="43"/>
      <c r="P887" s="43"/>
      <c r="Q887" s="43"/>
      <c r="AA887" s="43"/>
      <c r="AB887" s="43"/>
    </row>
    <row r="888" spans="5:28" x14ac:dyDescent="0.25">
      <c r="E888" s="186"/>
      <c r="F888" s="43"/>
      <c r="P888" s="43"/>
      <c r="Q888" s="43"/>
      <c r="AA888" s="43"/>
      <c r="AB888" s="43"/>
    </row>
    <row r="889" spans="5:28" x14ac:dyDescent="0.25">
      <c r="E889" s="186"/>
      <c r="F889" s="43"/>
      <c r="P889" s="43"/>
      <c r="Q889" s="43"/>
      <c r="AA889" s="43"/>
      <c r="AB889" s="43"/>
    </row>
    <row r="890" spans="5:28" x14ac:dyDescent="0.25">
      <c r="E890" s="186"/>
      <c r="F890" s="43"/>
      <c r="P890" s="43"/>
      <c r="Q890" s="43"/>
      <c r="AA890" s="43"/>
      <c r="AB890" s="43"/>
    </row>
    <row r="891" spans="5:28" x14ac:dyDescent="0.25">
      <c r="E891" s="186"/>
      <c r="F891" s="43"/>
      <c r="P891" s="43"/>
      <c r="Q891" s="43"/>
      <c r="AA891" s="43"/>
      <c r="AB891" s="43"/>
    </row>
    <row r="892" spans="5:28" x14ac:dyDescent="0.25">
      <c r="E892" s="186"/>
      <c r="F892" s="43"/>
      <c r="P892" s="43"/>
      <c r="Q892" s="43"/>
      <c r="AA892" s="43"/>
      <c r="AB892" s="43"/>
    </row>
    <row r="893" spans="5:28" x14ac:dyDescent="0.25">
      <c r="E893" s="186"/>
      <c r="F893" s="43"/>
      <c r="P893" s="43"/>
      <c r="Q893" s="43"/>
      <c r="AA893" s="43"/>
      <c r="AB893" s="43"/>
    </row>
    <row r="894" spans="5:28" x14ac:dyDescent="0.25">
      <c r="E894" s="186"/>
      <c r="F894" s="43"/>
      <c r="P894" s="43"/>
      <c r="Q894" s="43"/>
      <c r="AA894" s="43"/>
      <c r="AB894" s="43"/>
    </row>
    <row r="895" spans="5:28" x14ac:dyDescent="0.25">
      <c r="E895" s="186"/>
      <c r="F895" s="43"/>
      <c r="P895" s="43"/>
      <c r="Q895" s="43"/>
      <c r="AA895" s="43"/>
      <c r="AB895" s="43"/>
    </row>
    <row r="896" spans="5:28" x14ac:dyDescent="0.25">
      <c r="E896" s="186"/>
      <c r="F896" s="43"/>
      <c r="P896" s="43"/>
      <c r="Q896" s="43"/>
      <c r="AA896" s="43"/>
      <c r="AB896" s="43"/>
    </row>
    <row r="897" spans="5:28" x14ac:dyDescent="0.25">
      <c r="E897" s="186"/>
      <c r="F897" s="43"/>
      <c r="P897" s="43"/>
      <c r="Q897" s="43"/>
      <c r="AA897" s="43"/>
      <c r="AB897" s="43"/>
    </row>
    <row r="898" spans="5:28" x14ac:dyDescent="0.25">
      <c r="E898" s="186"/>
      <c r="F898" s="43"/>
      <c r="P898" s="43"/>
      <c r="Q898" s="43"/>
      <c r="AA898" s="43"/>
      <c r="AB898" s="43"/>
    </row>
    <row r="899" spans="5:28" x14ac:dyDescent="0.25">
      <c r="E899" s="186"/>
      <c r="F899" s="43"/>
      <c r="P899" s="43"/>
      <c r="Q899" s="43"/>
      <c r="AA899" s="43"/>
      <c r="AB899" s="43"/>
    </row>
    <row r="900" spans="5:28" x14ac:dyDescent="0.25">
      <c r="E900" s="186"/>
      <c r="F900" s="43"/>
      <c r="P900" s="43"/>
      <c r="Q900" s="43"/>
      <c r="AA900" s="43"/>
      <c r="AB900" s="43"/>
    </row>
    <row r="901" spans="5:28" x14ac:dyDescent="0.25">
      <c r="E901" s="186"/>
      <c r="F901" s="43"/>
      <c r="P901" s="43"/>
      <c r="Q901" s="43"/>
      <c r="AA901" s="43"/>
      <c r="AB901" s="43"/>
    </row>
    <row r="902" spans="5:28" x14ac:dyDescent="0.25">
      <c r="E902" s="186"/>
      <c r="F902" s="43"/>
      <c r="P902" s="43"/>
      <c r="Q902" s="43"/>
      <c r="AA902" s="43"/>
      <c r="AB902" s="43"/>
    </row>
    <row r="903" spans="5:28" x14ac:dyDescent="0.25">
      <c r="E903" s="186"/>
      <c r="F903" s="43"/>
      <c r="P903" s="43"/>
      <c r="Q903" s="43"/>
      <c r="AA903" s="43"/>
      <c r="AB903" s="43"/>
    </row>
    <row r="904" spans="5:28" x14ac:dyDescent="0.25">
      <c r="E904" s="186"/>
      <c r="F904" s="43"/>
      <c r="P904" s="43"/>
      <c r="Q904" s="43"/>
      <c r="AA904" s="43"/>
      <c r="AB904" s="43"/>
    </row>
    <row r="905" spans="5:28" x14ac:dyDescent="0.25">
      <c r="E905" s="186"/>
      <c r="F905" s="43"/>
      <c r="P905" s="43"/>
      <c r="Q905" s="43"/>
      <c r="AA905" s="43"/>
      <c r="AB905" s="43"/>
    </row>
    <row r="906" spans="5:28" x14ac:dyDescent="0.25">
      <c r="E906" s="186"/>
      <c r="F906" s="43"/>
      <c r="P906" s="43"/>
      <c r="Q906" s="43"/>
      <c r="AA906" s="43"/>
      <c r="AB906" s="43"/>
    </row>
    <row r="907" spans="5:28" x14ac:dyDescent="0.25">
      <c r="E907" s="186"/>
      <c r="F907" s="43"/>
      <c r="P907" s="43"/>
      <c r="Q907" s="43"/>
      <c r="AA907" s="43"/>
      <c r="AB907" s="43"/>
    </row>
    <row r="908" spans="5:28" x14ac:dyDescent="0.25">
      <c r="E908" s="186"/>
      <c r="F908" s="43"/>
      <c r="P908" s="43"/>
      <c r="Q908" s="43"/>
      <c r="AA908" s="43"/>
      <c r="AB908" s="43"/>
    </row>
    <row r="909" spans="5:28" x14ac:dyDescent="0.25">
      <c r="E909" s="186"/>
      <c r="F909" s="43"/>
      <c r="P909" s="43"/>
      <c r="Q909" s="43"/>
      <c r="AA909" s="43"/>
      <c r="AB909" s="43"/>
    </row>
    <row r="910" spans="5:28" x14ac:dyDescent="0.25">
      <c r="E910" s="186"/>
      <c r="F910" s="43"/>
      <c r="P910" s="43"/>
      <c r="Q910" s="43"/>
      <c r="AA910" s="43"/>
      <c r="AB910" s="43"/>
    </row>
    <row r="911" spans="5:28" x14ac:dyDescent="0.25">
      <c r="E911" s="186"/>
      <c r="F911" s="43"/>
      <c r="P911" s="43"/>
      <c r="Q911" s="43"/>
      <c r="AA911" s="43"/>
      <c r="AB911" s="43"/>
    </row>
    <row r="912" spans="5:28" x14ac:dyDescent="0.25">
      <c r="E912" s="186"/>
      <c r="F912" s="43"/>
      <c r="P912" s="43"/>
      <c r="Q912" s="43"/>
      <c r="AA912" s="43"/>
      <c r="AB912" s="43"/>
    </row>
    <row r="913" spans="5:28" x14ac:dyDescent="0.25">
      <c r="E913" s="186"/>
      <c r="F913" s="43"/>
      <c r="P913" s="43"/>
      <c r="Q913" s="43"/>
      <c r="AA913" s="43"/>
      <c r="AB913" s="43"/>
    </row>
    <row r="914" spans="5:28" x14ac:dyDescent="0.25">
      <c r="E914" s="186"/>
      <c r="F914" s="43"/>
      <c r="P914" s="43"/>
      <c r="Q914" s="43"/>
      <c r="AA914" s="43"/>
      <c r="AB914" s="43"/>
    </row>
    <row r="915" spans="5:28" x14ac:dyDescent="0.25">
      <c r="E915" s="186"/>
      <c r="F915" s="43"/>
      <c r="P915" s="43"/>
      <c r="Q915" s="43"/>
      <c r="AA915" s="43"/>
      <c r="AB915" s="43"/>
    </row>
    <row r="916" spans="5:28" x14ac:dyDescent="0.25">
      <c r="E916" s="186"/>
      <c r="F916" s="43"/>
      <c r="P916" s="43"/>
      <c r="Q916" s="43"/>
      <c r="AA916" s="43"/>
      <c r="AB916" s="43"/>
    </row>
    <row r="917" spans="5:28" x14ac:dyDescent="0.25">
      <c r="E917" s="186"/>
      <c r="F917" s="43"/>
      <c r="P917" s="43"/>
      <c r="Q917" s="43"/>
      <c r="AA917" s="43"/>
      <c r="AB917" s="43"/>
    </row>
    <row r="918" spans="5:28" x14ac:dyDescent="0.25">
      <c r="E918" s="186"/>
      <c r="F918" s="43"/>
      <c r="P918" s="43"/>
      <c r="Q918" s="43"/>
      <c r="AA918" s="43"/>
      <c r="AB918" s="43"/>
    </row>
    <row r="919" spans="5:28" x14ac:dyDescent="0.25">
      <c r="E919" s="186"/>
      <c r="F919" s="43"/>
      <c r="P919" s="43"/>
      <c r="Q919" s="43"/>
      <c r="AA919" s="43"/>
      <c r="AB919" s="43"/>
    </row>
    <row r="920" spans="5:28" x14ac:dyDescent="0.25">
      <c r="E920" s="186"/>
      <c r="F920" s="43"/>
      <c r="P920" s="43"/>
      <c r="Q920" s="43"/>
      <c r="AA920" s="43"/>
      <c r="AB920" s="43"/>
    </row>
    <row r="921" spans="5:28" x14ac:dyDescent="0.25">
      <c r="E921" s="186"/>
      <c r="F921" s="43"/>
      <c r="P921" s="43"/>
      <c r="Q921" s="43"/>
      <c r="AA921" s="43"/>
      <c r="AB921" s="43"/>
    </row>
    <row r="922" spans="5:28" x14ac:dyDescent="0.25">
      <c r="E922" s="186"/>
      <c r="F922" s="43"/>
      <c r="P922" s="43"/>
      <c r="Q922" s="43"/>
      <c r="AA922" s="43"/>
      <c r="AB922" s="43"/>
    </row>
    <row r="923" spans="5:28" x14ac:dyDescent="0.25">
      <c r="E923" s="186"/>
      <c r="F923" s="43"/>
      <c r="P923" s="43"/>
      <c r="Q923" s="43"/>
      <c r="AA923" s="43"/>
      <c r="AB923" s="43"/>
    </row>
    <row r="924" spans="5:28" x14ac:dyDescent="0.25">
      <c r="E924" s="186"/>
      <c r="F924" s="43"/>
      <c r="P924" s="43"/>
      <c r="Q924" s="43"/>
      <c r="AA924" s="43"/>
      <c r="AB924" s="43"/>
    </row>
    <row r="925" spans="5:28" x14ac:dyDescent="0.25">
      <c r="E925" s="186"/>
      <c r="F925" s="43"/>
      <c r="P925" s="43"/>
      <c r="Q925" s="43"/>
      <c r="AA925" s="43"/>
      <c r="AB925" s="43"/>
    </row>
    <row r="926" spans="5:28" x14ac:dyDescent="0.25">
      <c r="E926" s="186"/>
      <c r="F926" s="43"/>
      <c r="P926" s="43"/>
      <c r="Q926" s="43"/>
      <c r="AA926" s="43"/>
      <c r="AB926" s="43"/>
    </row>
    <row r="927" spans="5:28" x14ac:dyDescent="0.25">
      <c r="E927" s="186"/>
      <c r="F927" s="43"/>
      <c r="P927" s="43"/>
      <c r="Q927" s="43"/>
      <c r="AA927" s="43"/>
      <c r="AB927" s="43"/>
    </row>
    <row r="928" spans="5:28" x14ac:dyDescent="0.25">
      <c r="E928" s="186"/>
      <c r="F928" s="43"/>
      <c r="P928" s="43"/>
      <c r="Q928" s="43"/>
      <c r="AA928" s="43"/>
      <c r="AB928" s="43"/>
    </row>
    <row r="929" spans="5:28" x14ac:dyDescent="0.25">
      <c r="E929" s="186"/>
      <c r="F929" s="43"/>
      <c r="P929" s="43"/>
      <c r="Q929" s="43"/>
      <c r="AA929" s="43"/>
      <c r="AB929" s="43"/>
    </row>
    <row r="930" spans="5:28" x14ac:dyDescent="0.25">
      <c r="E930" s="186"/>
      <c r="F930" s="43"/>
      <c r="P930" s="43"/>
      <c r="Q930" s="43"/>
      <c r="AA930" s="43"/>
      <c r="AB930" s="43"/>
    </row>
    <row r="931" spans="5:28" x14ac:dyDescent="0.25">
      <c r="E931" s="186"/>
      <c r="F931" s="43"/>
      <c r="P931" s="43"/>
      <c r="Q931" s="43"/>
      <c r="AA931" s="43"/>
      <c r="AB931" s="43"/>
    </row>
    <row r="932" spans="5:28" x14ac:dyDescent="0.25">
      <c r="E932" s="186"/>
      <c r="F932" s="43"/>
      <c r="P932" s="43"/>
      <c r="Q932" s="43"/>
      <c r="AA932" s="43"/>
      <c r="AB932" s="43"/>
    </row>
    <row r="933" spans="5:28" x14ac:dyDescent="0.25">
      <c r="E933" s="186"/>
      <c r="F933" s="43"/>
      <c r="P933" s="43"/>
      <c r="Q933" s="43"/>
      <c r="AA933" s="43"/>
      <c r="AB933" s="43"/>
    </row>
    <row r="934" spans="5:28" x14ac:dyDescent="0.25">
      <c r="E934" s="186"/>
      <c r="F934" s="43"/>
      <c r="P934" s="43"/>
      <c r="Q934" s="43"/>
      <c r="AA934" s="43"/>
      <c r="AB934" s="43"/>
    </row>
    <row r="935" spans="5:28" x14ac:dyDescent="0.25">
      <c r="E935" s="186"/>
      <c r="F935" s="43"/>
      <c r="P935" s="43"/>
      <c r="Q935" s="43"/>
      <c r="AA935" s="43"/>
      <c r="AB935" s="43"/>
    </row>
    <row r="936" spans="5:28" x14ac:dyDescent="0.25">
      <c r="E936" s="186"/>
      <c r="F936" s="43"/>
      <c r="P936" s="43"/>
      <c r="Q936" s="43"/>
      <c r="AA936" s="43"/>
      <c r="AB936" s="43"/>
    </row>
    <row r="937" spans="5:28" x14ac:dyDescent="0.25">
      <c r="E937" s="186"/>
      <c r="F937" s="43"/>
      <c r="P937" s="43"/>
      <c r="Q937" s="43"/>
      <c r="AA937" s="43"/>
      <c r="AB937" s="43"/>
    </row>
    <row r="938" spans="5:28" x14ac:dyDescent="0.25">
      <c r="E938" s="186"/>
      <c r="F938" s="43"/>
      <c r="P938" s="43"/>
      <c r="Q938" s="43"/>
      <c r="AA938" s="43"/>
      <c r="AB938" s="43"/>
    </row>
    <row r="939" spans="5:28" x14ac:dyDescent="0.25">
      <c r="E939" s="186"/>
      <c r="F939" s="43"/>
      <c r="P939" s="43"/>
      <c r="Q939" s="43"/>
      <c r="AA939" s="43"/>
      <c r="AB939" s="43"/>
    </row>
    <row r="940" spans="5:28" x14ac:dyDescent="0.25">
      <c r="E940" s="186"/>
      <c r="F940" s="43"/>
      <c r="P940" s="43"/>
      <c r="Q940" s="43"/>
      <c r="AA940" s="43"/>
      <c r="AB940" s="43"/>
    </row>
    <row r="941" spans="5:28" x14ac:dyDescent="0.25">
      <c r="E941" s="186"/>
      <c r="F941" s="43"/>
      <c r="P941" s="43"/>
      <c r="Q941" s="43"/>
      <c r="AA941" s="43"/>
      <c r="AB941" s="43"/>
    </row>
    <row r="942" spans="5:28" x14ac:dyDescent="0.25">
      <c r="E942" s="186"/>
      <c r="F942" s="43"/>
      <c r="P942" s="43"/>
      <c r="Q942" s="43"/>
      <c r="AA942" s="43"/>
      <c r="AB942" s="43"/>
    </row>
    <row r="943" spans="5:28" x14ac:dyDescent="0.25">
      <c r="E943" s="186"/>
      <c r="F943" s="43"/>
      <c r="P943" s="43"/>
      <c r="Q943" s="43"/>
      <c r="AA943" s="43"/>
      <c r="AB943" s="43"/>
    </row>
    <row r="944" spans="5:28" x14ac:dyDescent="0.25">
      <c r="E944" s="186"/>
      <c r="F944" s="43"/>
      <c r="P944" s="43"/>
      <c r="Q944" s="43"/>
      <c r="AA944" s="43"/>
      <c r="AB944" s="43"/>
    </row>
    <row r="945" spans="5:28" x14ac:dyDescent="0.25">
      <c r="E945" s="186"/>
      <c r="F945" s="43"/>
      <c r="P945" s="43"/>
      <c r="Q945" s="43"/>
      <c r="AA945" s="43"/>
      <c r="AB945" s="43"/>
    </row>
    <row r="946" spans="5:28" x14ac:dyDescent="0.25">
      <c r="E946" s="186"/>
      <c r="F946" s="43"/>
      <c r="P946" s="43"/>
      <c r="Q946" s="43"/>
      <c r="AA946" s="43"/>
      <c r="AB946" s="43"/>
    </row>
    <row r="947" spans="5:28" x14ac:dyDescent="0.25">
      <c r="E947" s="186"/>
      <c r="F947" s="43"/>
      <c r="P947" s="43"/>
      <c r="Q947" s="43"/>
      <c r="AA947" s="43"/>
      <c r="AB947" s="43"/>
    </row>
    <row r="948" spans="5:28" x14ac:dyDescent="0.25">
      <c r="E948" s="186"/>
      <c r="F948" s="43"/>
      <c r="P948" s="43"/>
      <c r="Q948" s="43"/>
      <c r="AA948" s="43"/>
      <c r="AB948" s="43"/>
    </row>
    <row r="949" spans="5:28" x14ac:dyDescent="0.25">
      <c r="E949" s="186"/>
      <c r="F949" s="43"/>
      <c r="P949" s="43"/>
      <c r="Q949" s="43"/>
      <c r="AA949" s="43"/>
      <c r="AB949" s="43"/>
    </row>
    <row r="950" spans="5:28" x14ac:dyDescent="0.25">
      <c r="E950" s="186"/>
      <c r="F950" s="43"/>
      <c r="P950" s="43"/>
      <c r="Q950" s="43"/>
      <c r="AA950" s="43"/>
      <c r="AB950" s="43"/>
    </row>
    <row r="951" spans="5:28" x14ac:dyDescent="0.25">
      <c r="E951" s="186"/>
      <c r="F951" s="43"/>
      <c r="P951" s="43"/>
      <c r="Q951" s="43"/>
      <c r="AA951" s="43"/>
      <c r="AB951" s="43"/>
    </row>
    <row r="952" spans="5:28" x14ac:dyDescent="0.25">
      <c r="E952" s="186"/>
      <c r="F952" s="43"/>
      <c r="P952" s="43"/>
      <c r="Q952" s="43"/>
      <c r="AA952" s="43"/>
      <c r="AB952" s="43"/>
    </row>
    <row r="953" spans="5:28" x14ac:dyDescent="0.25">
      <c r="E953" s="186"/>
      <c r="F953" s="43"/>
      <c r="P953" s="43"/>
      <c r="Q953" s="43"/>
      <c r="AA953" s="43"/>
      <c r="AB953" s="43"/>
    </row>
    <row r="954" spans="5:28" x14ac:dyDescent="0.25">
      <c r="E954" s="186"/>
      <c r="F954" s="43"/>
      <c r="P954" s="43"/>
      <c r="Q954" s="43"/>
      <c r="AA954" s="43"/>
      <c r="AB954" s="43"/>
    </row>
    <row r="955" spans="5:28" x14ac:dyDescent="0.25">
      <c r="E955" s="186"/>
      <c r="F955" s="43"/>
      <c r="P955" s="43"/>
      <c r="Q955" s="43"/>
      <c r="AA955" s="43"/>
      <c r="AB955" s="43"/>
    </row>
    <row r="956" spans="5:28" x14ac:dyDescent="0.25">
      <c r="E956" s="186"/>
      <c r="F956" s="43"/>
      <c r="P956" s="43"/>
      <c r="Q956" s="43"/>
      <c r="AA956" s="43"/>
      <c r="AB956" s="43"/>
    </row>
    <row r="957" spans="5:28" x14ac:dyDescent="0.25">
      <c r="E957" s="186"/>
      <c r="F957" s="43"/>
      <c r="P957" s="43"/>
      <c r="Q957" s="43"/>
      <c r="AA957" s="43"/>
      <c r="AB957" s="43"/>
    </row>
    <row r="958" spans="5:28" x14ac:dyDescent="0.25">
      <c r="E958" s="186"/>
      <c r="F958" s="43"/>
      <c r="P958" s="43"/>
      <c r="Q958" s="43"/>
      <c r="AA958" s="43"/>
      <c r="AB958" s="43"/>
    </row>
    <row r="959" spans="5:28" x14ac:dyDescent="0.25">
      <c r="E959" s="186"/>
      <c r="F959" s="43"/>
      <c r="P959" s="43"/>
      <c r="Q959" s="43"/>
      <c r="AA959" s="43"/>
      <c r="AB959" s="43"/>
    </row>
    <row r="960" spans="5:28" x14ac:dyDescent="0.25">
      <c r="E960" s="186"/>
      <c r="F960" s="43"/>
      <c r="P960" s="43"/>
      <c r="Q960" s="43"/>
      <c r="AA960" s="43"/>
      <c r="AB960" s="43"/>
    </row>
    <row r="961" spans="5:28" x14ac:dyDescent="0.25">
      <c r="E961" s="186"/>
      <c r="F961" s="43"/>
      <c r="P961" s="43"/>
      <c r="Q961" s="43"/>
      <c r="AA961" s="43"/>
      <c r="AB961" s="43"/>
    </row>
    <row r="962" spans="5:28" x14ac:dyDescent="0.25">
      <c r="E962" s="186"/>
      <c r="F962" s="43"/>
      <c r="P962" s="43"/>
      <c r="Q962" s="43"/>
      <c r="AA962" s="43"/>
      <c r="AB962" s="43"/>
    </row>
    <row r="963" spans="5:28" x14ac:dyDescent="0.25">
      <c r="E963" s="186"/>
      <c r="F963" s="43"/>
      <c r="P963" s="43"/>
      <c r="Q963" s="43"/>
      <c r="AA963" s="43"/>
      <c r="AB963" s="43"/>
    </row>
    <row r="964" spans="5:28" x14ac:dyDescent="0.25">
      <c r="E964" s="186"/>
      <c r="F964" s="43"/>
      <c r="P964" s="43"/>
      <c r="Q964" s="43"/>
      <c r="AA964" s="43"/>
      <c r="AB964" s="43"/>
    </row>
    <row r="965" spans="5:28" x14ac:dyDescent="0.25">
      <c r="E965" s="186"/>
      <c r="F965" s="43"/>
      <c r="P965" s="43"/>
      <c r="Q965" s="43"/>
      <c r="AA965" s="43"/>
      <c r="AB965" s="43"/>
    </row>
    <row r="966" spans="5:28" x14ac:dyDescent="0.25">
      <c r="E966" s="186"/>
      <c r="F966" s="43"/>
      <c r="P966" s="43"/>
      <c r="Q966" s="43"/>
      <c r="AA966" s="43"/>
      <c r="AB966" s="43"/>
    </row>
    <row r="967" spans="5:28" x14ac:dyDescent="0.25">
      <c r="E967" s="186"/>
      <c r="F967" s="43"/>
      <c r="P967" s="43"/>
      <c r="Q967" s="43"/>
      <c r="AA967" s="43"/>
      <c r="AB967" s="43"/>
    </row>
    <row r="968" spans="5:28" x14ac:dyDescent="0.25">
      <c r="E968" s="186"/>
      <c r="F968" s="43"/>
      <c r="P968" s="43"/>
      <c r="Q968" s="43"/>
      <c r="AA968" s="43"/>
      <c r="AB968" s="43"/>
    </row>
    <row r="969" spans="5:28" x14ac:dyDescent="0.25">
      <c r="E969" s="186"/>
      <c r="F969" s="43"/>
      <c r="P969" s="43"/>
      <c r="Q969" s="43"/>
      <c r="AA969" s="43"/>
      <c r="AB969" s="43"/>
    </row>
    <row r="970" spans="5:28" x14ac:dyDescent="0.25">
      <c r="E970" s="186"/>
      <c r="F970" s="43"/>
      <c r="P970" s="43"/>
      <c r="Q970" s="43"/>
      <c r="AA970" s="43"/>
      <c r="AB970" s="43"/>
    </row>
    <row r="971" spans="5:28" x14ac:dyDescent="0.25">
      <c r="E971" s="186"/>
      <c r="F971" s="43"/>
      <c r="P971" s="43"/>
      <c r="Q971" s="43"/>
      <c r="AA971" s="43"/>
      <c r="AB971" s="43"/>
    </row>
    <row r="972" spans="5:28" x14ac:dyDescent="0.25">
      <c r="E972" s="186"/>
      <c r="F972" s="43"/>
      <c r="P972" s="43"/>
      <c r="Q972" s="43"/>
      <c r="AA972" s="43"/>
      <c r="AB972" s="43"/>
    </row>
    <row r="973" spans="5:28" x14ac:dyDescent="0.25">
      <c r="E973" s="186"/>
      <c r="F973" s="43"/>
      <c r="P973" s="43"/>
      <c r="Q973" s="43"/>
      <c r="AA973" s="43"/>
      <c r="AB973" s="43"/>
    </row>
    <row r="974" spans="5:28" x14ac:dyDescent="0.25">
      <c r="E974" s="186"/>
      <c r="F974" s="43"/>
      <c r="P974" s="43"/>
      <c r="Q974" s="43"/>
      <c r="AA974" s="43"/>
      <c r="AB974" s="43"/>
    </row>
    <row r="975" spans="5:28" x14ac:dyDescent="0.25">
      <c r="E975" s="186"/>
      <c r="F975" s="43"/>
      <c r="P975" s="43"/>
      <c r="Q975" s="43"/>
      <c r="AA975" s="43"/>
      <c r="AB975" s="43"/>
    </row>
    <row r="976" spans="5:28" x14ac:dyDescent="0.25">
      <c r="E976" s="186"/>
      <c r="F976" s="43"/>
      <c r="P976" s="43"/>
      <c r="Q976" s="43"/>
      <c r="AA976" s="43"/>
      <c r="AB976" s="43"/>
    </row>
    <row r="977" spans="5:28" x14ac:dyDescent="0.25">
      <c r="E977" s="186"/>
      <c r="F977" s="43"/>
      <c r="P977" s="43"/>
      <c r="Q977" s="43"/>
      <c r="AA977" s="43"/>
      <c r="AB977" s="43"/>
    </row>
    <row r="978" spans="5:28" x14ac:dyDescent="0.25">
      <c r="E978" s="186"/>
      <c r="F978" s="43"/>
      <c r="P978" s="43"/>
      <c r="Q978" s="43"/>
      <c r="AA978" s="43"/>
      <c r="AB978" s="43"/>
    </row>
    <row r="979" spans="5:28" x14ac:dyDescent="0.25">
      <c r="E979" s="186"/>
      <c r="F979" s="43"/>
      <c r="P979" s="43"/>
      <c r="Q979" s="43"/>
      <c r="AA979" s="43"/>
      <c r="AB979" s="43"/>
    </row>
    <row r="980" spans="5:28" x14ac:dyDescent="0.25">
      <c r="E980" s="186"/>
      <c r="F980" s="43"/>
      <c r="P980" s="43"/>
      <c r="Q980" s="43"/>
      <c r="AA980" s="43"/>
      <c r="AB980" s="43"/>
    </row>
    <row r="981" spans="5:28" x14ac:dyDescent="0.25">
      <c r="E981" s="186"/>
      <c r="F981" s="43"/>
      <c r="P981" s="43"/>
      <c r="Q981" s="43"/>
      <c r="AA981" s="43"/>
      <c r="AB981" s="43"/>
    </row>
    <row r="982" spans="5:28" x14ac:dyDescent="0.25">
      <c r="E982" s="186"/>
      <c r="F982" s="43"/>
      <c r="P982" s="43"/>
      <c r="Q982" s="43"/>
      <c r="AA982" s="43"/>
      <c r="AB982" s="43"/>
    </row>
    <row r="983" spans="5:28" x14ac:dyDescent="0.25">
      <c r="E983" s="186"/>
      <c r="F983" s="43"/>
      <c r="P983" s="43"/>
      <c r="Q983" s="43"/>
      <c r="AA983" s="43"/>
      <c r="AB983" s="43"/>
    </row>
    <row r="984" spans="5:28" x14ac:dyDescent="0.25">
      <c r="E984" s="186"/>
      <c r="F984" s="43"/>
      <c r="P984" s="43"/>
      <c r="Q984" s="43"/>
      <c r="AA984" s="43"/>
      <c r="AB984" s="43"/>
    </row>
    <row r="985" spans="5:28" x14ac:dyDescent="0.25">
      <c r="E985" s="186"/>
      <c r="F985" s="43"/>
      <c r="P985" s="43"/>
      <c r="Q985" s="43"/>
      <c r="AA985" s="43"/>
      <c r="AB985" s="43"/>
    </row>
    <row r="986" spans="5:28" x14ac:dyDescent="0.25">
      <c r="E986" s="186"/>
      <c r="F986" s="43"/>
      <c r="P986" s="43"/>
      <c r="Q986" s="43"/>
      <c r="AA986" s="43"/>
      <c r="AB986" s="43"/>
    </row>
    <row r="987" spans="5:28" x14ac:dyDescent="0.25">
      <c r="E987" s="186"/>
      <c r="F987" s="43"/>
      <c r="P987" s="43"/>
      <c r="Q987" s="43"/>
      <c r="AA987" s="43"/>
      <c r="AB987" s="43"/>
    </row>
    <row r="988" spans="5:28" x14ac:dyDescent="0.25">
      <c r="E988" s="186"/>
      <c r="F988" s="43"/>
      <c r="P988" s="43"/>
      <c r="Q988" s="43"/>
      <c r="AA988" s="43"/>
      <c r="AB988" s="43"/>
    </row>
    <row r="989" spans="5:28" x14ac:dyDescent="0.25">
      <c r="E989" s="186"/>
      <c r="F989" s="43"/>
      <c r="P989" s="43"/>
      <c r="Q989" s="43"/>
      <c r="AA989" s="43"/>
      <c r="AB989" s="43"/>
    </row>
    <row r="990" spans="5:28" x14ac:dyDescent="0.25">
      <c r="E990" s="186"/>
      <c r="F990" s="43"/>
      <c r="P990" s="43"/>
      <c r="Q990" s="43"/>
      <c r="AA990" s="43"/>
      <c r="AB990" s="43"/>
    </row>
    <row r="991" spans="5:28" x14ac:dyDescent="0.25">
      <c r="E991" s="186"/>
      <c r="F991" s="43"/>
      <c r="P991" s="43"/>
      <c r="Q991" s="43"/>
      <c r="AA991" s="43"/>
      <c r="AB991" s="43"/>
    </row>
    <row r="992" spans="5:28" x14ac:dyDescent="0.25">
      <c r="E992" s="186"/>
      <c r="F992" s="43"/>
      <c r="P992" s="43"/>
      <c r="Q992" s="43"/>
      <c r="AA992" s="43"/>
      <c r="AB992" s="43"/>
    </row>
    <row r="993" spans="5:28" x14ac:dyDescent="0.25">
      <c r="E993" s="186"/>
      <c r="F993" s="43"/>
      <c r="P993" s="43"/>
      <c r="Q993" s="43"/>
      <c r="AA993" s="43"/>
      <c r="AB993" s="43"/>
    </row>
    <row r="994" spans="5:28" x14ac:dyDescent="0.25">
      <c r="E994" s="186"/>
      <c r="F994" s="43"/>
      <c r="P994" s="43"/>
      <c r="Q994" s="43"/>
      <c r="AA994" s="43"/>
      <c r="AB994" s="43"/>
    </row>
    <row r="995" spans="5:28" x14ac:dyDescent="0.25">
      <c r="E995" s="186"/>
      <c r="F995" s="43"/>
      <c r="P995" s="43"/>
      <c r="Q995" s="43"/>
      <c r="AA995" s="43"/>
      <c r="AB995" s="43"/>
    </row>
    <row r="996" spans="5:28" x14ac:dyDescent="0.25">
      <c r="E996" s="186"/>
      <c r="F996" s="43"/>
      <c r="P996" s="43"/>
      <c r="Q996" s="43"/>
      <c r="AA996" s="43"/>
      <c r="AB996" s="43"/>
    </row>
    <row r="997" spans="5:28" x14ac:dyDescent="0.25">
      <c r="E997" s="186"/>
      <c r="F997" s="43"/>
      <c r="P997" s="43"/>
      <c r="Q997" s="43"/>
      <c r="AA997" s="43"/>
      <c r="AB997" s="43"/>
    </row>
    <row r="998" spans="5:28" x14ac:dyDescent="0.25">
      <c r="E998" s="186"/>
      <c r="F998" s="43"/>
      <c r="P998" s="43"/>
      <c r="Q998" s="43"/>
      <c r="AA998" s="43"/>
      <c r="AB998" s="43"/>
    </row>
    <row r="999" spans="5:28" x14ac:dyDescent="0.25">
      <c r="E999" s="186"/>
      <c r="F999" s="43"/>
      <c r="P999" s="43"/>
      <c r="Q999" s="43"/>
      <c r="AA999" s="43"/>
      <c r="AB999" s="43"/>
    </row>
    <row r="1000" spans="5:28" x14ac:dyDescent="0.25">
      <c r="E1000" s="186"/>
      <c r="F1000" s="43"/>
      <c r="P1000" s="43"/>
      <c r="Q1000" s="43"/>
      <c r="AA1000" s="43"/>
      <c r="AB1000" s="43"/>
    </row>
    <row r="1001" spans="5:28" x14ac:dyDescent="0.25">
      <c r="E1001" s="186"/>
      <c r="F1001" s="43"/>
      <c r="P1001" s="43"/>
      <c r="Q1001" s="43"/>
      <c r="AA1001" s="43"/>
      <c r="AB1001" s="43"/>
    </row>
    <row r="1002" spans="5:28" x14ac:dyDescent="0.25">
      <c r="E1002" s="186"/>
      <c r="F1002" s="43"/>
      <c r="P1002" s="43"/>
      <c r="Q1002" s="43"/>
      <c r="AA1002" s="43"/>
      <c r="AB1002" s="43"/>
    </row>
    <row r="1003" spans="5:28" x14ac:dyDescent="0.25">
      <c r="E1003" s="186"/>
      <c r="F1003" s="43"/>
      <c r="P1003" s="43"/>
      <c r="Q1003" s="43"/>
      <c r="AA1003" s="43"/>
      <c r="AB1003" s="43"/>
    </row>
    <row r="1004" spans="5:28" x14ac:dyDescent="0.25">
      <c r="E1004" s="186"/>
      <c r="F1004" s="43"/>
      <c r="P1004" s="43"/>
      <c r="Q1004" s="43"/>
      <c r="AA1004" s="43"/>
      <c r="AB1004" s="43"/>
    </row>
    <row r="1005" spans="5:28" x14ac:dyDescent="0.25">
      <c r="E1005" s="186"/>
      <c r="F1005" s="43"/>
      <c r="P1005" s="43"/>
      <c r="Q1005" s="43"/>
      <c r="AA1005" s="43"/>
      <c r="AB1005" s="43"/>
    </row>
    <row r="1006" spans="5:28" x14ac:dyDescent="0.25">
      <c r="E1006" s="186"/>
      <c r="F1006" s="43"/>
      <c r="P1006" s="43"/>
      <c r="Q1006" s="43"/>
      <c r="AA1006" s="43"/>
      <c r="AB1006" s="43"/>
    </row>
    <row r="1007" spans="5:28" x14ac:dyDescent="0.25">
      <c r="E1007" s="186"/>
      <c r="F1007" s="43"/>
      <c r="P1007" s="43"/>
      <c r="Q1007" s="43"/>
      <c r="AA1007" s="43"/>
      <c r="AB1007" s="43"/>
    </row>
    <row r="1008" spans="5:28" x14ac:dyDescent="0.25">
      <c r="E1008" s="186"/>
      <c r="F1008" s="43"/>
      <c r="P1008" s="43"/>
      <c r="Q1008" s="43"/>
      <c r="AA1008" s="43"/>
      <c r="AB1008" s="43"/>
    </row>
    <row r="1009" spans="5:28" x14ac:dyDescent="0.25">
      <c r="E1009" s="186"/>
      <c r="F1009" s="43"/>
      <c r="P1009" s="43"/>
      <c r="Q1009" s="43"/>
      <c r="AA1009" s="43"/>
      <c r="AB1009" s="43"/>
    </row>
    <row r="1010" spans="5:28" x14ac:dyDescent="0.25">
      <c r="E1010" s="186"/>
      <c r="F1010" s="43"/>
      <c r="P1010" s="43"/>
      <c r="Q1010" s="43"/>
      <c r="AA1010" s="43"/>
      <c r="AB1010" s="43"/>
    </row>
    <row r="1011" spans="5:28" x14ac:dyDescent="0.25">
      <c r="E1011" s="186"/>
      <c r="F1011" s="43"/>
      <c r="P1011" s="43"/>
      <c r="Q1011" s="43"/>
      <c r="AA1011" s="43"/>
      <c r="AB1011" s="43"/>
    </row>
    <row r="1012" spans="5:28" x14ac:dyDescent="0.25">
      <c r="E1012" s="186"/>
      <c r="F1012" s="43"/>
      <c r="P1012" s="43"/>
      <c r="Q1012" s="43"/>
      <c r="AA1012" s="43"/>
      <c r="AB1012" s="43"/>
    </row>
    <row r="1013" spans="5:28" x14ac:dyDescent="0.25">
      <c r="E1013" s="186"/>
      <c r="F1013" s="43"/>
      <c r="P1013" s="43"/>
      <c r="Q1013" s="43"/>
      <c r="AA1013" s="43"/>
      <c r="AB1013" s="43"/>
    </row>
    <row r="1014" spans="5:28" x14ac:dyDescent="0.25">
      <c r="E1014" s="186"/>
      <c r="F1014" s="43"/>
      <c r="P1014" s="43"/>
      <c r="Q1014" s="43"/>
      <c r="AA1014" s="43"/>
      <c r="AB1014" s="43"/>
    </row>
    <row r="1015" spans="5:28" x14ac:dyDescent="0.25">
      <c r="E1015" s="186"/>
      <c r="F1015" s="43"/>
      <c r="P1015" s="43"/>
      <c r="Q1015" s="43"/>
      <c r="AA1015" s="43"/>
      <c r="AB1015" s="43"/>
    </row>
    <row r="1016" spans="5:28" x14ac:dyDescent="0.25">
      <c r="E1016" s="186"/>
      <c r="F1016" s="43"/>
      <c r="P1016" s="43"/>
      <c r="Q1016" s="43"/>
      <c r="AA1016" s="43"/>
      <c r="AB1016" s="43"/>
    </row>
    <row r="1017" spans="5:28" x14ac:dyDescent="0.25">
      <c r="E1017" s="186"/>
      <c r="F1017" s="43"/>
      <c r="P1017" s="43"/>
      <c r="Q1017" s="43"/>
      <c r="AA1017" s="43"/>
      <c r="AB1017" s="43"/>
    </row>
    <row r="1018" spans="5:28" x14ac:dyDescent="0.25">
      <c r="E1018" s="186"/>
      <c r="F1018" s="43"/>
      <c r="P1018" s="43"/>
      <c r="Q1018" s="43"/>
      <c r="AA1018" s="43"/>
      <c r="AB1018" s="43"/>
    </row>
    <row r="1019" spans="5:28" x14ac:dyDescent="0.25">
      <c r="E1019" s="186"/>
      <c r="F1019" s="43"/>
      <c r="P1019" s="43"/>
      <c r="Q1019" s="43"/>
      <c r="AA1019" s="43"/>
      <c r="AB1019" s="43"/>
    </row>
    <row r="1020" spans="5:28" x14ac:dyDescent="0.25">
      <c r="E1020" s="186"/>
      <c r="F1020" s="43"/>
      <c r="P1020" s="43"/>
      <c r="Q1020" s="43"/>
      <c r="AA1020" s="43"/>
      <c r="AB1020" s="43"/>
    </row>
    <row r="1021" spans="5:28" x14ac:dyDescent="0.25">
      <c r="E1021" s="186"/>
      <c r="F1021" s="43"/>
      <c r="P1021" s="43"/>
      <c r="Q1021" s="43"/>
      <c r="AA1021" s="43"/>
      <c r="AB1021" s="43"/>
    </row>
    <row r="1022" spans="5:28" x14ac:dyDescent="0.25">
      <c r="E1022" s="186"/>
      <c r="F1022" s="43"/>
      <c r="P1022" s="43"/>
      <c r="Q1022" s="43"/>
      <c r="AA1022" s="43"/>
      <c r="AB1022" s="43"/>
    </row>
    <row r="1023" spans="5:28" x14ac:dyDescent="0.25">
      <c r="E1023" s="186"/>
      <c r="F1023" s="43"/>
      <c r="P1023" s="43"/>
      <c r="Q1023" s="43"/>
      <c r="AA1023" s="43"/>
      <c r="AB1023" s="43"/>
    </row>
    <row r="1024" spans="5:28" x14ac:dyDescent="0.25">
      <c r="E1024" s="186"/>
      <c r="F1024" s="43"/>
      <c r="P1024" s="43"/>
      <c r="Q1024" s="43"/>
      <c r="AA1024" s="43"/>
      <c r="AB1024" s="43"/>
    </row>
    <row r="1025" spans="5:28" x14ac:dyDescent="0.25">
      <c r="E1025" s="186"/>
      <c r="F1025" s="43"/>
      <c r="P1025" s="43"/>
      <c r="Q1025" s="43"/>
      <c r="AA1025" s="43"/>
      <c r="AB1025" s="43"/>
    </row>
    <row r="1026" spans="5:28" x14ac:dyDescent="0.25">
      <c r="E1026" s="186"/>
      <c r="F1026" s="43"/>
      <c r="P1026" s="43"/>
      <c r="Q1026" s="43"/>
      <c r="AA1026" s="43"/>
      <c r="AB1026" s="43"/>
    </row>
    <row r="1027" spans="5:28" x14ac:dyDescent="0.25">
      <c r="E1027" s="186"/>
      <c r="F1027" s="43"/>
      <c r="P1027" s="43"/>
      <c r="Q1027" s="43"/>
      <c r="AA1027" s="43"/>
      <c r="AB1027" s="43"/>
    </row>
    <row r="1028" spans="5:28" x14ac:dyDescent="0.25">
      <c r="E1028" s="186"/>
      <c r="F1028" s="43"/>
      <c r="P1028" s="43"/>
      <c r="Q1028" s="43"/>
      <c r="AA1028" s="43"/>
      <c r="AB1028" s="43"/>
    </row>
    <row r="1029" spans="5:28" x14ac:dyDescent="0.25">
      <c r="E1029" s="186"/>
      <c r="F1029" s="43"/>
      <c r="P1029" s="43"/>
      <c r="Q1029" s="43"/>
      <c r="AA1029" s="43"/>
      <c r="AB1029" s="43"/>
    </row>
    <row r="1030" spans="5:28" x14ac:dyDescent="0.25">
      <c r="E1030" s="186"/>
      <c r="F1030" s="43"/>
      <c r="P1030" s="43"/>
      <c r="Q1030" s="43"/>
      <c r="AA1030" s="43"/>
      <c r="AB1030" s="43"/>
    </row>
    <row r="1031" spans="5:28" x14ac:dyDescent="0.25">
      <c r="E1031" s="186"/>
      <c r="F1031" s="43"/>
      <c r="P1031" s="43"/>
      <c r="Q1031" s="43"/>
      <c r="AA1031" s="43"/>
      <c r="AB1031" s="43"/>
    </row>
    <row r="1032" spans="5:28" x14ac:dyDescent="0.25">
      <c r="E1032" s="186"/>
      <c r="F1032" s="43"/>
      <c r="P1032" s="43"/>
      <c r="Q1032" s="43"/>
      <c r="AA1032" s="43"/>
      <c r="AB1032" s="43"/>
    </row>
    <row r="1033" spans="5:28" x14ac:dyDescent="0.25">
      <c r="E1033" s="186"/>
      <c r="F1033" s="43"/>
      <c r="P1033" s="43"/>
      <c r="Q1033" s="43"/>
      <c r="AA1033" s="43"/>
      <c r="AB1033" s="43"/>
    </row>
    <row r="1034" spans="5:28" x14ac:dyDescent="0.25">
      <c r="E1034" s="186"/>
      <c r="F1034" s="43"/>
      <c r="P1034" s="43"/>
      <c r="Q1034" s="43"/>
      <c r="AA1034" s="43"/>
      <c r="AB1034" s="43"/>
    </row>
    <row r="1035" spans="5:28" x14ac:dyDescent="0.25">
      <c r="E1035" s="186"/>
      <c r="F1035" s="43"/>
      <c r="P1035" s="43"/>
      <c r="Q1035" s="43"/>
      <c r="AA1035" s="43"/>
      <c r="AB1035" s="43"/>
    </row>
    <row r="1036" spans="5:28" x14ac:dyDescent="0.25">
      <c r="E1036" s="186"/>
      <c r="F1036" s="43"/>
      <c r="P1036" s="43"/>
      <c r="Q1036" s="43"/>
      <c r="AA1036" s="43"/>
      <c r="AB1036" s="43"/>
    </row>
    <row r="1037" spans="5:28" x14ac:dyDescent="0.25">
      <c r="E1037" s="186"/>
      <c r="F1037" s="43"/>
      <c r="P1037" s="43"/>
      <c r="Q1037" s="43"/>
      <c r="AA1037" s="43"/>
      <c r="AB1037" s="43"/>
    </row>
    <row r="1038" spans="5:28" x14ac:dyDescent="0.25">
      <c r="E1038" s="186"/>
      <c r="F1038" s="43"/>
      <c r="P1038" s="43"/>
      <c r="Q1038" s="43"/>
      <c r="AA1038" s="43"/>
      <c r="AB1038" s="43"/>
    </row>
    <row r="1039" spans="5:28" x14ac:dyDescent="0.25">
      <c r="E1039" s="186"/>
      <c r="F1039" s="43"/>
      <c r="P1039" s="43"/>
      <c r="Q1039" s="43"/>
      <c r="AA1039" s="43"/>
      <c r="AB1039" s="43"/>
    </row>
    <row r="1040" spans="5:28" x14ac:dyDescent="0.25">
      <c r="E1040" s="186"/>
      <c r="F1040" s="43"/>
      <c r="P1040" s="43"/>
      <c r="Q1040" s="43"/>
      <c r="AA1040" s="43"/>
      <c r="AB1040" s="43"/>
    </row>
    <row r="1041" spans="5:28" x14ac:dyDescent="0.25">
      <c r="E1041" s="186"/>
      <c r="F1041" s="43"/>
      <c r="P1041" s="43"/>
      <c r="Q1041" s="43"/>
      <c r="AA1041" s="43"/>
      <c r="AB1041" s="43"/>
    </row>
    <row r="1042" spans="5:28" x14ac:dyDescent="0.25">
      <c r="E1042" s="186"/>
      <c r="F1042" s="43"/>
      <c r="P1042" s="43"/>
      <c r="Q1042" s="43"/>
      <c r="AA1042" s="43"/>
      <c r="AB1042" s="43"/>
    </row>
    <row r="1043" spans="5:28" x14ac:dyDescent="0.25">
      <c r="E1043" s="186"/>
      <c r="F1043" s="43"/>
      <c r="P1043" s="43"/>
      <c r="Q1043" s="43"/>
      <c r="AA1043" s="43"/>
      <c r="AB1043" s="43"/>
    </row>
    <row r="1044" spans="5:28" x14ac:dyDescent="0.25">
      <c r="E1044" s="186"/>
      <c r="F1044" s="43"/>
      <c r="P1044" s="43"/>
      <c r="Q1044" s="43"/>
      <c r="AA1044" s="43"/>
      <c r="AB1044" s="43"/>
    </row>
    <row r="1045" spans="5:28" x14ac:dyDescent="0.25">
      <c r="E1045" s="186"/>
      <c r="F1045" s="43"/>
      <c r="P1045" s="43"/>
      <c r="Q1045" s="43"/>
      <c r="AA1045" s="43"/>
      <c r="AB1045" s="43"/>
    </row>
    <row r="1046" spans="5:28" x14ac:dyDescent="0.25">
      <c r="E1046" s="186"/>
      <c r="F1046" s="43"/>
      <c r="P1046" s="43"/>
      <c r="Q1046" s="43"/>
      <c r="AA1046" s="43"/>
      <c r="AB1046" s="43"/>
    </row>
    <row r="1047" spans="5:28" x14ac:dyDescent="0.25">
      <c r="E1047" s="186"/>
      <c r="F1047" s="43"/>
      <c r="P1047" s="43"/>
      <c r="Q1047" s="43"/>
      <c r="AA1047" s="43"/>
      <c r="AB1047" s="43"/>
    </row>
    <row r="1048" spans="5:28" x14ac:dyDescent="0.25">
      <c r="E1048" s="186"/>
      <c r="F1048" s="43"/>
      <c r="P1048" s="43"/>
      <c r="Q1048" s="43"/>
      <c r="AA1048" s="43"/>
      <c r="AB1048" s="43"/>
    </row>
    <row r="1049" spans="5:28" x14ac:dyDescent="0.25">
      <c r="E1049" s="186"/>
      <c r="F1049" s="43"/>
      <c r="P1049" s="43"/>
      <c r="Q1049" s="43"/>
      <c r="AA1049" s="43"/>
      <c r="AB1049" s="43"/>
    </row>
    <row r="1050" spans="5:28" x14ac:dyDescent="0.25">
      <c r="E1050" s="186"/>
      <c r="F1050" s="43"/>
      <c r="P1050" s="43"/>
      <c r="Q1050" s="43"/>
      <c r="AA1050" s="43"/>
      <c r="AB1050" s="43"/>
    </row>
    <row r="1051" spans="5:28" x14ac:dyDescent="0.25">
      <c r="E1051" s="186"/>
      <c r="F1051" s="43"/>
      <c r="P1051" s="43"/>
      <c r="Q1051" s="43"/>
      <c r="AA1051" s="43"/>
      <c r="AB1051" s="43"/>
    </row>
    <row r="1052" spans="5:28" x14ac:dyDescent="0.25">
      <c r="E1052" s="186"/>
      <c r="F1052" s="43"/>
      <c r="P1052" s="43"/>
      <c r="Q1052" s="43"/>
      <c r="AA1052" s="43"/>
      <c r="AB1052" s="43"/>
    </row>
    <row r="1053" spans="5:28" x14ac:dyDescent="0.25">
      <c r="E1053" s="186"/>
      <c r="F1053" s="43"/>
      <c r="P1053" s="43"/>
      <c r="Q1053" s="43"/>
      <c r="AA1053" s="43"/>
      <c r="AB1053" s="43"/>
    </row>
    <row r="1054" spans="5:28" x14ac:dyDescent="0.25">
      <c r="E1054" s="186"/>
      <c r="F1054" s="43"/>
      <c r="P1054" s="43"/>
      <c r="Q1054" s="43"/>
      <c r="AA1054" s="43"/>
      <c r="AB1054" s="43"/>
    </row>
    <row r="1055" spans="5:28" x14ac:dyDescent="0.25">
      <c r="E1055" s="186"/>
      <c r="F1055" s="43"/>
      <c r="P1055" s="43"/>
      <c r="Q1055" s="43"/>
      <c r="AA1055" s="43"/>
      <c r="AB1055" s="43"/>
    </row>
    <row r="1056" spans="5:28" x14ac:dyDescent="0.25">
      <c r="E1056" s="186"/>
      <c r="F1056" s="43"/>
      <c r="P1056" s="43"/>
      <c r="Q1056" s="43"/>
      <c r="AA1056" s="43"/>
      <c r="AB1056" s="43"/>
    </row>
    <row r="1057" spans="5:28" x14ac:dyDescent="0.25">
      <c r="E1057" s="186"/>
      <c r="F1057" s="43"/>
      <c r="P1057" s="43"/>
      <c r="Q1057" s="43"/>
      <c r="AA1057" s="43"/>
      <c r="AB1057" s="43"/>
    </row>
    <row r="1058" spans="5:28" x14ac:dyDescent="0.25">
      <c r="E1058" s="186"/>
      <c r="F1058" s="43"/>
      <c r="P1058" s="43"/>
      <c r="Q1058" s="43"/>
      <c r="AA1058" s="43"/>
      <c r="AB1058" s="43"/>
    </row>
    <row r="1059" spans="5:28" x14ac:dyDescent="0.25">
      <c r="E1059" s="186"/>
      <c r="F1059" s="43"/>
      <c r="P1059" s="43"/>
      <c r="Q1059" s="43"/>
      <c r="AA1059" s="43"/>
      <c r="AB1059" s="43"/>
    </row>
    <row r="1060" spans="5:28" x14ac:dyDescent="0.25">
      <c r="E1060" s="186"/>
      <c r="F1060" s="43"/>
      <c r="P1060" s="43"/>
      <c r="Q1060" s="43"/>
      <c r="AA1060" s="43"/>
      <c r="AB1060" s="43"/>
    </row>
    <row r="1061" spans="5:28" x14ac:dyDescent="0.25">
      <c r="E1061" s="186"/>
      <c r="F1061" s="43"/>
      <c r="P1061" s="43"/>
      <c r="Q1061" s="43"/>
      <c r="AA1061" s="43"/>
      <c r="AB1061" s="43"/>
    </row>
    <row r="1062" spans="5:28" x14ac:dyDescent="0.25">
      <c r="E1062" s="186"/>
      <c r="F1062" s="43"/>
      <c r="P1062" s="43"/>
      <c r="Q1062" s="43"/>
      <c r="AA1062" s="43"/>
      <c r="AB1062" s="43"/>
    </row>
    <row r="1063" spans="5:28" x14ac:dyDescent="0.25">
      <c r="E1063" s="186"/>
      <c r="F1063" s="43"/>
      <c r="P1063" s="43"/>
      <c r="Q1063" s="43"/>
      <c r="AA1063" s="43"/>
      <c r="AB1063" s="43"/>
    </row>
    <row r="1064" spans="5:28" x14ac:dyDescent="0.25">
      <c r="E1064" s="186"/>
      <c r="F1064" s="43"/>
      <c r="P1064" s="43"/>
      <c r="Q1064" s="43"/>
      <c r="AA1064" s="43"/>
      <c r="AB1064" s="43"/>
    </row>
    <row r="1065" spans="5:28" x14ac:dyDescent="0.25">
      <c r="E1065" s="186"/>
      <c r="F1065" s="43"/>
      <c r="P1065" s="43"/>
      <c r="Q1065" s="43"/>
      <c r="AA1065" s="43"/>
      <c r="AB1065" s="43"/>
    </row>
    <row r="1066" spans="5:28" x14ac:dyDescent="0.25">
      <c r="E1066" s="186"/>
      <c r="F1066" s="43"/>
      <c r="P1066" s="43"/>
      <c r="Q1066" s="43"/>
      <c r="AA1066" s="43"/>
      <c r="AB1066" s="43"/>
    </row>
    <row r="1067" spans="5:28" x14ac:dyDescent="0.25">
      <c r="E1067" s="186"/>
      <c r="F1067" s="43"/>
      <c r="P1067" s="43"/>
      <c r="Q1067" s="43"/>
      <c r="AA1067" s="43"/>
      <c r="AB1067" s="43"/>
    </row>
    <row r="1068" spans="5:28" x14ac:dyDescent="0.25">
      <c r="E1068" s="186"/>
      <c r="F1068" s="43"/>
      <c r="P1068" s="43"/>
      <c r="Q1068" s="43"/>
      <c r="AA1068" s="43"/>
      <c r="AB1068" s="43"/>
    </row>
    <row r="1069" spans="5:28" x14ac:dyDescent="0.25">
      <c r="E1069" s="186"/>
      <c r="F1069" s="43"/>
      <c r="P1069" s="43"/>
      <c r="Q1069" s="43"/>
      <c r="AA1069" s="43"/>
      <c r="AB1069" s="43"/>
    </row>
    <row r="1070" spans="5:28" x14ac:dyDescent="0.25">
      <c r="E1070" s="186"/>
      <c r="F1070" s="43"/>
      <c r="P1070" s="43"/>
      <c r="Q1070" s="43"/>
      <c r="AA1070" s="43"/>
      <c r="AB1070" s="43"/>
    </row>
    <row r="1071" spans="5:28" x14ac:dyDescent="0.25">
      <c r="E1071" s="186"/>
      <c r="F1071" s="43"/>
      <c r="P1071" s="43"/>
      <c r="Q1071" s="43"/>
      <c r="AA1071" s="43"/>
      <c r="AB1071" s="43"/>
    </row>
    <row r="1072" spans="5:28" x14ac:dyDescent="0.25">
      <c r="E1072" s="186"/>
      <c r="F1072" s="43"/>
      <c r="P1072" s="43"/>
      <c r="Q1072" s="43"/>
      <c r="AA1072" s="43"/>
      <c r="AB1072" s="43"/>
    </row>
    <row r="1073" spans="5:28" x14ac:dyDescent="0.25">
      <c r="E1073" s="186"/>
      <c r="F1073" s="43"/>
      <c r="P1073" s="43"/>
      <c r="Q1073" s="43"/>
      <c r="AA1073" s="43"/>
      <c r="AB1073" s="43"/>
    </row>
    <row r="1074" spans="5:28" x14ac:dyDescent="0.25">
      <c r="E1074" s="186"/>
      <c r="F1074" s="43"/>
      <c r="P1074" s="43"/>
      <c r="Q1074" s="43"/>
      <c r="AA1074" s="43"/>
      <c r="AB1074" s="43"/>
    </row>
    <row r="1075" spans="5:28" x14ac:dyDescent="0.25">
      <c r="E1075" s="186"/>
      <c r="F1075" s="43"/>
      <c r="P1075" s="43"/>
      <c r="Q1075" s="43"/>
      <c r="AA1075" s="43"/>
      <c r="AB1075" s="43"/>
    </row>
    <row r="1076" spans="5:28" x14ac:dyDescent="0.25">
      <c r="E1076" s="186"/>
      <c r="F1076" s="43"/>
      <c r="P1076" s="43"/>
      <c r="Q1076" s="43"/>
      <c r="AA1076" s="43"/>
      <c r="AB1076" s="43"/>
    </row>
    <row r="1077" spans="5:28" x14ac:dyDescent="0.25">
      <c r="E1077" s="186"/>
      <c r="F1077" s="43"/>
      <c r="P1077" s="43"/>
      <c r="Q1077" s="43"/>
      <c r="AA1077" s="43"/>
      <c r="AB1077" s="43"/>
    </row>
    <row r="1078" spans="5:28" x14ac:dyDescent="0.25">
      <c r="E1078" s="186"/>
      <c r="F1078" s="43"/>
      <c r="P1078" s="43"/>
      <c r="Q1078" s="43"/>
      <c r="AA1078" s="43"/>
      <c r="AB1078" s="43"/>
    </row>
    <row r="1079" spans="5:28" x14ac:dyDescent="0.25">
      <c r="E1079" s="186"/>
      <c r="F1079" s="43"/>
      <c r="P1079" s="43"/>
      <c r="Q1079" s="43"/>
      <c r="AA1079" s="43"/>
      <c r="AB1079" s="43"/>
    </row>
    <row r="1080" spans="5:28" x14ac:dyDescent="0.25">
      <c r="E1080" s="186"/>
      <c r="F1080" s="43"/>
      <c r="P1080" s="43"/>
      <c r="Q1080" s="43"/>
      <c r="AA1080" s="43"/>
      <c r="AB1080" s="43"/>
    </row>
    <row r="1081" spans="5:28" x14ac:dyDescent="0.25">
      <c r="E1081" s="186"/>
      <c r="F1081" s="43"/>
      <c r="P1081" s="43"/>
      <c r="Q1081" s="43"/>
      <c r="AA1081" s="43"/>
      <c r="AB1081" s="43"/>
    </row>
    <row r="1082" spans="5:28" x14ac:dyDescent="0.25">
      <c r="E1082" s="186"/>
      <c r="F1082" s="43"/>
      <c r="P1082" s="43"/>
      <c r="Q1082" s="43"/>
      <c r="AA1082" s="43"/>
      <c r="AB1082" s="43"/>
    </row>
    <row r="1083" spans="5:28" x14ac:dyDescent="0.25">
      <c r="E1083" s="186"/>
      <c r="F1083" s="43"/>
      <c r="P1083" s="43"/>
      <c r="Q1083" s="43"/>
      <c r="AA1083" s="43"/>
      <c r="AB1083" s="43"/>
    </row>
    <row r="1084" spans="5:28" x14ac:dyDescent="0.25">
      <c r="E1084" s="186"/>
      <c r="F1084" s="43"/>
      <c r="P1084" s="43"/>
      <c r="Q1084" s="43"/>
      <c r="AA1084" s="43"/>
      <c r="AB1084" s="43"/>
    </row>
    <row r="1085" spans="5:28" x14ac:dyDescent="0.25">
      <c r="E1085" s="186"/>
      <c r="F1085" s="43"/>
      <c r="P1085" s="43"/>
      <c r="Q1085" s="43"/>
      <c r="AA1085" s="43"/>
      <c r="AB1085" s="43"/>
    </row>
    <row r="1086" spans="5:28" x14ac:dyDescent="0.25">
      <c r="E1086" s="186"/>
      <c r="F1086" s="43"/>
      <c r="P1086" s="43"/>
      <c r="Q1086" s="43"/>
      <c r="AA1086" s="43"/>
      <c r="AB1086" s="43"/>
    </row>
    <row r="1087" spans="5:28" x14ac:dyDescent="0.25">
      <c r="E1087" s="186"/>
      <c r="F1087" s="43"/>
      <c r="P1087" s="43"/>
      <c r="Q1087" s="43"/>
      <c r="AA1087" s="43"/>
      <c r="AB1087" s="43"/>
    </row>
    <row r="1088" spans="5:28" x14ac:dyDescent="0.25">
      <c r="E1088" s="186"/>
      <c r="F1088" s="43"/>
      <c r="P1088" s="43"/>
      <c r="Q1088" s="43"/>
      <c r="AA1088" s="43"/>
      <c r="AB1088" s="43"/>
    </row>
    <row r="1089" spans="5:28" x14ac:dyDescent="0.25">
      <c r="E1089" s="186"/>
      <c r="F1089" s="43"/>
      <c r="P1089" s="43"/>
      <c r="Q1089" s="43"/>
      <c r="AA1089" s="43"/>
      <c r="AB1089" s="43"/>
    </row>
    <row r="1090" spans="5:28" x14ac:dyDescent="0.25">
      <c r="E1090" s="186"/>
      <c r="F1090" s="43"/>
      <c r="P1090" s="43"/>
      <c r="Q1090" s="43"/>
      <c r="AA1090" s="43"/>
      <c r="AB1090" s="43"/>
    </row>
    <row r="1091" spans="5:28" x14ac:dyDescent="0.25">
      <c r="E1091" s="186"/>
      <c r="F1091" s="43"/>
      <c r="P1091" s="43"/>
      <c r="Q1091" s="43"/>
      <c r="AA1091" s="43"/>
      <c r="AB1091" s="43"/>
    </row>
    <row r="1092" spans="5:28" x14ac:dyDescent="0.25">
      <c r="E1092" s="186"/>
      <c r="F1092" s="43"/>
      <c r="P1092" s="43"/>
      <c r="Q1092" s="43"/>
      <c r="AA1092" s="43"/>
      <c r="AB1092" s="43"/>
    </row>
    <row r="1093" spans="5:28" x14ac:dyDescent="0.25">
      <c r="E1093" s="186"/>
      <c r="F1093" s="43"/>
      <c r="P1093" s="43"/>
      <c r="Q1093" s="43"/>
      <c r="AA1093" s="43"/>
      <c r="AB1093" s="43"/>
    </row>
    <row r="1094" spans="5:28" x14ac:dyDescent="0.25">
      <c r="E1094" s="186"/>
      <c r="F1094" s="43"/>
      <c r="P1094" s="43"/>
      <c r="Q1094" s="43"/>
      <c r="AA1094" s="43"/>
      <c r="AB1094" s="43"/>
    </row>
    <row r="1095" spans="5:28" x14ac:dyDescent="0.25">
      <c r="E1095" s="186"/>
      <c r="F1095" s="43"/>
      <c r="P1095" s="43"/>
      <c r="Q1095" s="43"/>
      <c r="AA1095" s="43"/>
      <c r="AB1095" s="43"/>
    </row>
    <row r="1096" spans="5:28" x14ac:dyDescent="0.25">
      <c r="E1096" s="186"/>
      <c r="F1096" s="43"/>
      <c r="P1096" s="43"/>
      <c r="Q1096" s="43"/>
      <c r="AA1096" s="43"/>
      <c r="AB1096" s="43"/>
    </row>
    <row r="1097" spans="5:28" x14ac:dyDescent="0.25">
      <c r="E1097" s="186"/>
      <c r="F1097" s="43"/>
      <c r="P1097" s="43"/>
      <c r="Q1097" s="43"/>
      <c r="AA1097" s="43"/>
      <c r="AB1097" s="43"/>
    </row>
    <row r="1098" spans="5:28" x14ac:dyDescent="0.25">
      <c r="E1098" s="186"/>
      <c r="F1098" s="43"/>
      <c r="P1098" s="43"/>
      <c r="Q1098" s="43"/>
      <c r="AA1098" s="43"/>
      <c r="AB1098" s="43"/>
    </row>
    <row r="1099" spans="5:28" x14ac:dyDescent="0.25">
      <c r="E1099" s="186"/>
      <c r="F1099" s="43"/>
      <c r="P1099" s="43"/>
      <c r="Q1099" s="43"/>
      <c r="AA1099" s="43"/>
      <c r="AB1099" s="43"/>
    </row>
    <row r="1100" spans="5:28" x14ac:dyDescent="0.25">
      <c r="E1100" s="186"/>
      <c r="F1100" s="43"/>
      <c r="P1100" s="43"/>
      <c r="Q1100" s="43"/>
      <c r="AA1100" s="43"/>
      <c r="AB1100" s="43"/>
    </row>
    <row r="1101" spans="5:28" x14ac:dyDescent="0.25">
      <c r="E1101" s="186"/>
      <c r="F1101" s="43"/>
      <c r="P1101" s="43"/>
      <c r="Q1101" s="43"/>
      <c r="AA1101" s="43"/>
      <c r="AB1101" s="43"/>
    </row>
    <row r="1102" spans="5:28" x14ac:dyDescent="0.25">
      <c r="E1102" s="186"/>
      <c r="F1102" s="43"/>
      <c r="P1102" s="43"/>
      <c r="Q1102" s="43"/>
      <c r="AA1102" s="43"/>
      <c r="AB1102" s="43"/>
    </row>
  </sheetData>
  <phoneticPr fontId="0" type="noConversion"/>
  <pageMargins left="0.75" right="0.75" top="1" bottom="1" header="0.5" footer="0.5"/>
  <pageSetup scale="57" orientation="portrait" horizontalDpi="300" verticalDpi="300" r:id="rId1"/>
  <headerFooter alignWithMargins="0">
    <oddHeader>&amp;R&amp;D&amp;LReclaim 7.0 Project: Hope Bay - P2 Boston Mine</oddHeader>
    <oddFooter>&amp;L&amp;F&amp;R&amp;P of &amp;N</oddFooter>
  </headerFooter>
  <colBreaks count="4" manualBreakCount="4">
    <brk id="1" max="1048575" man="1"/>
    <brk id="11" max="1048575" man="1"/>
    <brk id="12" max="1048575" man="1"/>
    <brk id="23" max="1048575" man="1"/>
  </col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BR1098"/>
  <sheetViews>
    <sheetView topLeftCell="A31" zoomScale="60" zoomScaleNormal="60" workbookViewId="0">
      <selection activeCell="Q30" sqref="Q30"/>
    </sheetView>
    <sheetView workbookViewId="1"/>
  </sheetViews>
  <sheetFormatPr defaultColWidth="9.81640625" defaultRowHeight="13.2" x14ac:dyDescent="0.25"/>
  <cols>
    <col min="1" max="1" width="1.90625" style="43" customWidth="1"/>
    <col min="2" max="2" width="33.08984375" style="43" customWidth="1"/>
    <col min="3" max="3" width="35.90625" style="43" customWidth="1"/>
    <col min="4" max="4" width="5.54296875" style="108" bestFit="1" customWidth="1"/>
    <col min="5" max="5" width="8" style="109" customWidth="1"/>
    <col min="6" max="6" width="8.81640625" style="218" customWidth="1"/>
    <col min="7" max="7" width="12" style="106" customWidth="1"/>
    <col min="8" max="8" width="14.81640625" style="43" customWidth="1"/>
    <col min="9" max="9" width="5.08984375" style="308" hidden="1" customWidth="1"/>
    <col min="10" max="10" width="7.54296875" style="309" hidden="1" customWidth="1"/>
    <col min="11" max="12" width="22.1796875" style="47" customWidth="1"/>
    <col min="13" max="13" width="13.08984375" style="43" customWidth="1"/>
    <col min="14" max="14" width="5.6328125" style="43" customWidth="1"/>
    <col min="15" max="15" width="14.90625" style="308" customWidth="1"/>
    <col min="16" max="16" width="10.08984375" style="109" customWidth="1"/>
    <col min="17" max="17" width="10.54296875" style="109" customWidth="1"/>
    <col min="18" max="18" width="18.81640625" style="43" bestFit="1" customWidth="1"/>
    <col min="19" max="19" width="15" style="43" customWidth="1"/>
    <col min="20" max="20" width="36.54296875" style="47" customWidth="1"/>
    <col min="21" max="21" width="20.81640625" style="43" customWidth="1"/>
    <col min="22" max="22" width="30.54296875" style="43" customWidth="1"/>
    <col min="23" max="23" width="14.90625" style="43" customWidth="1"/>
    <col min="24" max="24" width="10.08984375" style="43" customWidth="1"/>
    <col min="25" max="25" width="8.08984375" style="43" customWidth="1"/>
    <col min="26" max="26" width="8.36328125" style="43" customWidth="1"/>
    <col min="27" max="27" width="11.453125" style="43" customWidth="1"/>
    <col min="28" max="28" width="9.453125" style="43" customWidth="1"/>
    <col min="29" max="29" width="3.36328125" style="43" customWidth="1"/>
    <col min="30" max="30" width="30.54296875" style="43" customWidth="1"/>
    <col min="31" max="31" width="14.90625" style="43" customWidth="1"/>
    <col min="32" max="32" width="10.08984375" style="43" customWidth="1"/>
    <col min="33" max="33" width="8.08984375" style="43" customWidth="1"/>
    <col min="34" max="34" width="8.36328125" style="43" customWidth="1"/>
    <col min="35" max="35" width="11.453125" style="43" customWidth="1"/>
    <col min="36" max="36" width="9.453125" style="43" customWidth="1"/>
    <col min="37" max="37" width="3.36328125" style="43" customWidth="1"/>
    <col min="38" max="38" width="30.54296875" style="43" customWidth="1"/>
    <col min="39" max="39" width="14.90625" style="43" customWidth="1"/>
    <col min="40" max="40" width="10.08984375" style="43" customWidth="1"/>
    <col min="41" max="41" width="8.08984375" style="43" customWidth="1"/>
    <col min="42" max="42" width="8.36328125" style="43" customWidth="1"/>
    <col min="43" max="43" width="11.453125" style="43" customWidth="1"/>
    <col min="44" max="44" width="9.453125" style="43" customWidth="1"/>
    <col min="45" max="45" width="3.36328125" style="43" customWidth="1"/>
    <col min="46" max="46" width="30.54296875" style="43" customWidth="1"/>
    <col min="47" max="47" width="14.90625" style="43" customWidth="1"/>
    <col min="48" max="48" width="10.08984375" style="43" customWidth="1"/>
    <col min="49" max="49" width="8.08984375" style="43" customWidth="1"/>
    <col min="50" max="50" width="8.36328125" style="43" customWidth="1"/>
    <col min="51" max="51" width="11.453125" style="43" customWidth="1"/>
    <col min="52" max="52" width="9.453125" style="43" customWidth="1"/>
    <col min="53" max="16384" width="9.81640625" style="43"/>
  </cols>
  <sheetData>
    <row r="1" spans="1:70" s="10" customFormat="1" x14ac:dyDescent="0.25">
      <c r="A1" s="2">
        <v>1</v>
      </c>
      <c r="B1" s="22" t="s">
        <v>477</v>
      </c>
      <c r="C1" s="23"/>
      <c r="D1" s="18"/>
      <c r="F1" s="16"/>
      <c r="G1" s="2"/>
      <c r="H1" s="2"/>
      <c r="I1" s="304"/>
      <c r="J1" s="304"/>
      <c r="K1" s="8"/>
      <c r="L1" s="8"/>
      <c r="M1" s="2"/>
      <c r="N1" s="2"/>
      <c r="O1" s="304"/>
      <c r="P1" s="2"/>
      <c r="Q1" s="2"/>
      <c r="R1" s="2"/>
      <c r="S1" s="2"/>
      <c r="T1" s="8"/>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row>
    <row r="2" spans="1:70" s="10" customFormat="1" ht="13.8" thickBot="1" x14ac:dyDescent="0.3">
      <c r="A2" s="2"/>
      <c r="B2" s="22"/>
      <c r="C2" s="23"/>
      <c r="D2" s="18"/>
      <c r="F2" s="16"/>
      <c r="G2" s="2"/>
      <c r="H2" s="2"/>
      <c r="I2" s="304"/>
      <c r="J2" s="304"/>
      <c r="K2" s="8"/>
      <c r="L2" s="8"/>
      <c r="M2" s="2"/>
      <c r="N2" s="2"/>
      <c r="O2" s="304" t="s">
        <v>962</v>
      </c>
      <c r="P2" s="2"/>
      <c r="Q2" s="2"/>
      <c r="R2" s="2"/>
      <c r="S2" s="2"/>
      <c r="T2" s="8"/>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row>
    <row r="3" spans="1:70" s="1062" customFormat="1" ht="35.4" customHeight="1" thickBot="1" x14ac:dyDescent="0.3">
      <c r="B3" s="997" t="s">
        <v>1219</v>
      </c>
      <c r="C3" s="998"/>
      <c r="D3" s="998"/>
      <c r="E3" s="998"/>
      <c r="F3" s="998"/>
      <c r="G3" s="998"/>
      <c r="H3" s="999"/>
      <c r="I3" s="1068" t="s">
        <v>1231</v>
      </c>
      <c r="J3" s="1069"/>
      <c r="K3" s="1069"/>
      <c r="L3" s="1069"/>
      <c r="M3" s="1069"/>
      <c r="N3" s="1069"/>
      <c r="O3" s="1069"/>
      <c r="P3" s="1069"/>
      <c r="Q3" s="1069"/>
      <c r="R3" s="1070"/>
      <c r="S3" s="1071" t="s">
        <v>1146</v>
      </c>
      <c r="T3" s="1072"/>
      <c r="U3" s="996" t="s">
        <v>1232</v>
      </c>
    </row>
    <row r="4" spans="1:70" s="337" customFormat="1" ht="52.5" customHeight="1" x14ac:dyDescent="0.3">
      <c r="A4" s="333"/>
      <c r="B4" s="341" t="s">
        <v>3</v>
      </c>
      <c r="C4" s="342" t="s">
        <v>265</v>
      </c>
      <c r="D4" s="342" t="s">
        <v>175</v>
      </c>
      <c r="E4" s="343" t="s">
        <v>174</v>
      </c>
      <c r="F4" s="343" t="s">
        <v>176</v>
      </c>
      <c r="G4" s="345" t="s">
        <v>177</v>
      </c>
      <c r="H4" s="354" t="s">
        <v>1226</v>
      </c>
      <c r="I4" s="624"/>
      <c r="J4" s="625" t="s">
        <v>955</v>
      </c>
      <c r="K4" s="344" t="s">
        <v>956</v>
      </c>
      <c r="L4" s="344" t="s">
        <v>957</v>
      </c>
      <c r="M4" s="344" t="s">
        <v>236</v>
      </c>
      <c r="N4" s="344" t="s">
        <v>235</v>
      </c>
      <c r="O4" s="625"/>
      <c r="P4" s="345" t="s">
        <v>177</v>
      </c>
      <c r="Q4" s="342" t="s">
        <v>1158</v>
      </c>
      <c r="R4" s="354" t="s">
        <v>1230</v>
      </c>
      <c r="S4" s="345" t="s">
        <v>1176</v>
      </c>
      <c r="T4" s="626" t="s">
        <v>265</v>
      </c>
      <c r="U4" s="347" t="s">
        <v>1224</v>
      </c>
      <c r="V4" s="333"/>
      <c r="W4" s="333"/>
      <c r="X4" s="333"/>
      <c r="Y4" s="333"/>
      <c r="Z4" s="333"/>
      <c r="AA4" s="333"/>
      <c r="AB4" s="333"/>
      <c r="AC4" s="333"/>
      <c r="AD4" s="333"/>
      <c r="AE4" s="333"/>
      <c r="AF4" s="333"/>
      <c r="AG4" s="333"/>
      <c r="AH4" s="333"/>
      <c r="AI4" s="333"/>
      <c r="AJ4" s="333"/>
      <c r="AK4" s="333"/>
      <c r="AL4" s="333"/>
      <c r="AM4" s="333"/>
      <c r="AN4" s="333"/>
      <c r="AO4" s="333"/>
      <c r="AP4" s="333"/>
      <c r="AQ4" s="333"/>
      <c r="AR4" s="333"/>
      <c r="AS4" s="333"/>
      <c r="AT4" s="333"/>
      <c r="AU4" s="333"/>
      <c r="AV4" s="333"/>
      <c r="AW4" s="333"/>
      <c r="AX4" s="333"/>
      <c r="AY4" s="333"/>
      <c r="AZ4" s="333"/>
      <c r="BA4" s="333"/>
      <c r="BB4" s="333"/>
      <c r="BC4" s="333"/>
      <c r="BD4" s="333"/>
      <c r="BE4" s="333"/>
      <c r="BF4" s="333"/>
      <c r="BG4" s="333"/>
      <c r="BH4" s="333"/>
      <c r="BI4" s="333"/>
      <c r="BJ4" s="333"/>
      <c r="BK4" s="333"/>
      <c r="BL4" s="333"/>
      <c r="BM4" s="333"/>
      <c r="BN4" s="333"/>
      <c r="BO4" s="333"/>
      <c r="BP4" s="333"/>
      <c r="BQ4" s="333"/>
      <c r="BR4" s="333"/>
    </row>
    <row r="5" spans="1:70" x14ac:dyDescent="0.25">
      <c r="B5" s="300" t="s">
        <v>666</v>
      </c>
      <c r="C5" s="301"/>
      <c r="D5" s="301"/>
      <c r="E5" s="301"/>
      <c r="F5" s="302"/>
      <c r="G5" s="303"/>
      <c r="H5" s="312"/>
      <c r="I5" s="289"/>
      <c r="J5" s="289"/>
      <c r="K5" s="310"/>
      <c r="L5" s="310"/>
      <c r="M5" s="289"/>
      <c r="N5" s="289"/>
      <c r="O5" s="289"/>
      <c r="P5" s="289"/>
      <c r="Q5" s="289"/>
      <c r="R5" s="614"/>
      <c r="S5" s="289"/>
      <c r="T5" s="575"/>
      <c r="U5" s="733"/>
    </row>
    <row r="6" spans="1:70" ht="26.4" x14ac:dyDescent="0.25">
      <c r="B6" s="140" t="s">
        <v>884</v>
      </c>
      <c r="C6" s="58" t="s">
        <v>911</v>
      </c>
      <c r="D6" s="59" t="s">
        <v>1159</v>
      </c>
      <c r="E6" s="58">
        <v>2124</v>
      </c>
      <c r="F6" s="167" t="s">
        <v>810</v>
      </c>
      <c r="G6" s="61">
        <v>3.26</v>
      </c>
      <c r="H6" s="933">
        <v>6924.24</v>
      </c>
      <c r="I6" s="277"/>
      <c r="J6" s="277">
        <v>787</v>
      </c>
      <c r="K6" s="83" t="s">
        <v>1110</v>
      </c>
      <c r="L6" s="83" t="s">
        <v>1111</v>
      </c>
      <c r="M6" s="46">
        <v>1944</v>
      </c>
      <c r="N6" s="46" t="s">
        <v>1159</v>
      </c>
      <c r="O6" s="277" t="s">
        <v>972</v>
      </c>
      <c r="P6" s="63">
        <v>1.2273499999999999</v>
      </c>
      <c r="Q6" s="639">
        <v>2385.9683999999997</v>
      </c>
      <c r="R6" s="1024">
        <f>Q6</f>
        <v>2385.9683999999997</v>
      </c>
      <c r="S6" s="118">
        <f>H6-R6</f>
        <v>4538.2716</v>
      </c>
      <c r="T6" s="571" t="s">
        <v>1209</v>
      </c>
      <c r="U6" s="1073">
        <f>R6</f>
        <v>2385.9683999999997</v>
      </c>
    </row>
    <row r="7" spans="1:70" ht="26.4" x14ac:dyDescent="0.25">
      <c r="B7" s="827" t="s">
        <v>884</v>
      </c>
      <c r="C7" s="828" t="s">
        <v>912</v>
      </c>
      <c r="D7" s="154" t="s">
        <v>1159</v>
      </c>
      <c r="E7" s="155">
        <v>1944</v>
      </c>
      <c r="F7" s="576" t="s">
        <v>810</v>
      </c>
      <c r="G7" s="156">
        <v>1.23</v>
      </c>
      <c r="H7" s="935">
        <v>2391.12</v>
      </c>
      <c r="I7" s="289"/>
      <c r="J7" s="289">
        <v>771</v>
      </c>
      <c r="K7" s="166" t="s">
        <v>1112</v>
      </c>
      <c r="L7" s="166" t="s">
        <v>1111</v>
      </c>
      <c r="M7" s="420">
        <v>648</v>
      </c>
      <c r="N7" s="420" t="s">
        <v>1159</v>
      </c>
      <c r="O7" s="289" t="s">
        <v>972</v>
      </c>
      <c r="P7" s="160">
        <v>1.2273499999999999</v>
      </c>
      <c r="Q7" s="640">
        <v>795.32279999999992</v>
      </c>
      <c r="R7" s="1027">
        <f>SUM(Q7:Q9)</f>
        <v>2385.9683999999997</v>
      </c>
      <c r="S7" s="162">
        <f>H7-R7</f>
        <v>5.1516000000001441</v>
      </c>
      <c r="T7" s="577"/>
      <c r="U7" s="1074">
        <f>R7</f>
        <v>2385.9683999999997</v>
      </c>
    </row>
    <row r="8" spans="1:70" ht="26.4" x14ac:dyDescent="0.25">
      <c r="B8" s="814"/>
      <c r="C8" s="829"/>
      <c r="D8" s="59"/>
      <c r="E8" s="58"/>
      <c r="F8" s="167"/>
      <c r="G8" s="61"/>
      <c r="H8" s="933"/>
      <c r="I8" s="277"/>
      <c r="J8" s="277">
        <v>776</v>
      </c>
      <c r="K8" s="83" t="s">
        <v>1115</v>
      </c>
      <c r="L8" s="83" t="s">
        <v>1111</v>
      </c>
      <c r="M8" s="417">
        <v>648</v>
      </c>
      <c r="N8" s="417" t="s">
        <v>1159</v>
      </c>
      <c r="O8" s="277" t="s">
        <v>972</v>
      </c>
      <c r="P8" s="63">
        <v>1.2273499999999999</v>
      </c>
      <c r="Q8" s="639">
        <v>795.32279999999992</v>
      </c>
      <c r="R8" s="1024"/>
      <c r="S8" s="117"/>
      <c r="T8" s="571"/>
      <c r="U8" s="1073"/>
    </row>
    <row r="9" spans="1:70" ht="26.4" x14ac:dyDescent="0.25">
      <c r="B9" s="825"/>
      <c r="C9" s="830"/>
      <c r="D9" s="75"/>
      <c r="E9" s="74"/>
      <c r="F9" s="578"/>
      <c r="G9" s="77"/>
      <c r="H9" s="936"/>
      <c r="I9" s="579"/>
      <c r="J9" s="579">
        <v>781</v>
      </c>
      <c r="K9" s="424" t="s">
        <v>1116</v>
      </c>
      <c r="L9" s="424" t="s">
        <v>1111</v>
      </c>
      <c r="M9" s="418">
        <v>648</v>
      </c>
      <c r="N9" s="418" t="s">
        <v>1159</v>
      </c>
      <c r="O9" s="579" t="s">
        <v>972</v>
      </c>
      <c r="P9" s="80">
        <v>1.2273499999999999</v>
      </c>
      <c r="Q9" s="727">
        <v>795.32279999999992</v>
      </c>
      <c r="R9" s="1025"/>
      <c r="S9" s="580"/>
      <c r="T9" s="581"/>
      <c r="U9" s="1075"/>
    </row>
    <row r="10" spans="1:70" ht="26.4" x14ac:dyDescent="0.25">
      <c r="B10" s="827" t="s">
        <v>913</v>
      </c>
      <c r="C10" s="828" t="s">
        <v>914</v>
      </c>
      <c r="D10" s="154" t="s">
        <v>1169</v>
      </c>
      <c r="E10" s="155">
        <v>494</v>
      </c>
      <c r="F10" s="576" t="s">
        <v>810</v>
      </c>
      <c r="G10" s="156">
        <v>0.47</v>
      </c>
      <c r="H10" s="935">
        <v>232.17999999999998</v>
      </c>
      <c r="I10" s="289"/>
      <c r="J10" s="289">
        <v>772</v>
      </c>
      <c r="K10" s="166" t="s">
        <v>1112</v>
      </c>
      <c r="L10" s="166" t="s">
        <v>1117</v>
      </c>
      <c r="M10" s="420">
        <v>90</v>
      </c>
      <c r="N10" s="420" t="s">
        <v>1169</v>
      </c>
      <c r="O10" s="289" t="s">
        <v>1059</v>
      </c>
      <c r="P10" s="160">
        <v>0.17038014143461935</v>
      </c>
      <c r="Q10" s="640">
        <v>15.334212729115741</v>
      </c>
      <c r="R10" s="1027">
        <f>SUM(Q10:Q13)</f>
        <v>84.040609627831998</v>
      </c>
      <c r="S10" s="162">
        <f>H10-R10</f>
        <v>148.13939037216798</v>
      </c>
      <c r="T10" s="577"/>
      <c r="U10" s="1074">
        <f>R10</f>
        <v>84.040609627831998</v>
      </c>
    </row>
    <row r="11" spans="1:70" ht="26.4" x14ac:dyDescent="0.25">
      <c r="B11" s="814"/>
      <c r="C11" s="829"/>
      <c r="D11" s="59"/>
      <c r="E11" s="58"/>
      <c r="F11" s="167"/>
      <c r="G11" s="61"/>
      <c r="H11" s="933"/>
      <c r="I11" s="277"/>
      <c r="J11" s="277">
        <v>777</v>
      </c>
      <c r="K11" s="83" t="s">
        <v>1115</v>
      </c>
      <c r="L11" s="83" t="s">
        <v>1117</v>
      </c>
      <c r="M11" s="732">
        <v>66.62677504608493</v>
      </c>
      <c r="N11" s="417" t="s">
        <v>1169</v>
      </c>
      <c r="O11" s="277" t="s">
        <v>1059</v>
      </c>
      <c r="P11" s="63">
        <v>0.17038014143461935</v>
      </c>
      <c r="Q11" s="639">
        <v>11.351879355684519</v>
      </c>
      <c r="R11" s="1024"/>
      <c r="S11" s="117"/>
      <c r="T11" s="571"/>
      <c r="U11" s="1073"/>
    </row>
    <row r="12" spans="1:70" ht="26.4" x14ac:dyDescent="0.25">
      <c r="B12" s="814"/>
      <c r="C12" s="829"/>
      <c r="D12" s="59"/>
      <c r="E12" s="58"/>
      <c r="F12" s="167"/>
      <c r="G12" s="61"/>
      <c r="H12" s="933"/>
      <c r="I12" s="277"/>
      <c r="J12" s="277">
        <v>782</v>
      </c>
      <c r="K12" s="83" t="s">
        <v>1116</v>
      </c>
      <c r="L12" s="83" t="s">
        <v>1117</v>
      </c>
      <c r="M12" s="732">
        <v>66.62677504608493</v>
      </c>
      <c r="N12" s="417" t="s">
        <v>1169</v>
      </c>
      <c r="O12" s="277" t="s">
        <v>1059</v>
      </c>
      <c r="P12" s="63">
        <v>0.17038014143461935</v>
      </c>
      <c r="Q12" s="639">
        <v>11.351879355684519</v>
      </c>
      <c r="R12" s="1024"/>
      <c r="S12" s="117"/>
      <c r="T12" s="571"/>
      <c r="U12" s="1073"/>
    </row>
    <row r="13" spans="1:70" ht="26.4" x14ac:dyDescent="0.25">
      <c r="B13" s="825"/>
      <c r="C13" s="830"/>
      <c r="D13" s="75"/>
      <c r="E13" s="74"/>
      <c r="F13" s="578"/>
      <c r="G13" s="77"/>
      <c r="H13" s="936"/>
      <c r="I13" s="579"/>
      <c r="J13" s="579">
        <v>784</v>
      </c>
      <c r="K13" s="424" t="s">
        <v>1110</v>
      </c>
      <c r="L13" s="424" t="s">
        <v>1117</v>
      </c>
      <c r="M13" s="418">
        <v>270</v>
      </c>
      <c r="N13" s="418" t="s">
        <v>1169</v>
      </c>
      <c r="O13" s="579" t="s">
        <v>1059</v>
      </c>
      <c r="P13" s="80">
        <v>0.17038014143461935</v>
      </c>
      <c r="Q13" s="727">
        <v>46.002638187347223</v>
      </c>
      <c r="R13" s="1025"/>
      <c r="S13" s="580"/>
      <c r="T13" s="581"/>
      <c r="U13" s="1075"/>
    </row>
    <row r="14" spans="1:70" x14ac:dyDescent="0.25">
      <c r="B14" s="138" t="s">
        <v>909</v>
      </c>
      <c r="C14" s="58" t="s">
        <v>910</v>
      </c>
      <c r="D14" s="59" t="s">
        <v>1159</v>
      </c>
      <c r="E14" s="58">
        <v>17</v>
      </c>
      <c r="F14" s="167" t="s">
        <v>810</v>
      </c>
      <c r="G14" s="61">
        <v>16.350000000000001</v>
      </c>
      <c r="H14" s="933">
        <v>277.95000000000005</v>
      </c>
      <c r="I14" s="277"/>
      <c r="J14" s="277">
        <v>919</v>
      </c>
      <c r="K14" s="83" t="s">
        <v>980</v>
      </c>
      <c r="L14" s="83" t="s">
        <v>1127</v>
      </c>
      <c r="M14" s="732">
        <v>16.964600329384883</v>
      </c>
      <c r="N14" s="46" t="s">
        <v>1159</v>
      </c>
      <c r="O14" s="277" t="s">
        <v>967</v>
      </c>
      <c r="P14" s="63">
        <v>16.3528779809551</v>
      </c>
      <c r="Q14" s="639">
        <v>277.42003918210168</v>
      </c>
      <c r="R14" s="1024">
        <f>Q14</f>
        <v>277.42003918210168</v>
      </c>
      <c r="S14" s="117">
        <f>H14-R14</f>
        <v>0.52996081789837035</v>
      </c>
      <c r="T14" s="571"/>
      <c r="U14" s="1073">
        <f>R14</f>
        <v>277.42003918210168</v>
      </c>
    </row>
    <row r="15" spans="1:70" x14ac:dyDescent="0.25">
      <c r="B15" s="487" t="s">
        <v>310</v>
      </c>
      <c r="C15" s="488"/>
      <c r="D15" s="501" t="s">
        <v>1159</v>
      </c>
      <c r="E15" s="488"/>
      <c r="F15" s="582" t="e">
        <v>#N/A</v>
      </c>
      <c r="G15" s="474">
        <v>0</v>
      </c>
      <c r="H15" s="937">
        <v>0</v>
      </c>
      <c r="I15" s="583"/>
      <c r="J15" s="583"/>
      <c r="K15" s="557"/>
      <c r="L15" s="557"/>
      <c r="M15" s="490"/>
      <c r="N15" s="490"/>
      <c r="O15" s="583"/>
      <c r="P15" s="558"/>
      <c r="Q15" s="729"/>
      <c r="R15" s="1028"/>
      <c r="S15" s="490"/>
      <c r="T15" s="552"/>
      <c r="U15" s="1076"/>
    </row>
    <row r="16" spans="1:70" x14ac:dyDescent="0.25">
      <c r="B16" s="300" t="s">
        <v>667</v>
      </c>
      <c r="C16" s="301"/>
      <c r="D16" s="301"/>
      <c r="E16" s="301"/>
      <c r="F16" s="302"/>
      <c r="G16" s="303"/>
      <c r="H16" s="1066"/>
      <c r="I16" s="289"/>
      <c r="J16" s="289"/>
      <c r="K16" s="310"/>
      <c r="L16" s="310"/>
      <c r="M16" s="289"/>
      <c r="N16" s="289"/>
      <c r="O16" s="289"/>
      <c r="P16" s="725"/>
      <c r="Q16" s="730"/>
      <c r="R16" s="1027"/>
      <c r="S16" s="289"/>
      <c r="T16" s="572"/>
      <c r="U16" s="1074"/>
    </row>
    <row r="17" spans="2:21" x14ac:dyDescent="0.25">
      <c r="B17" s="138" t="s">
        <v>35</v>
      </c>
      <c r="C17" s="58"/>
      <c r="D17" s="59" t="s">
        <v>1159</v>
      </c>
      <c r="E17" s="58"/>
      <c r="F17" s="167" t="e">
        <v>#N/A</v>
      </c>
      <c r="G17" s="61">
        <v>0</v>
      </c>
      <c r="H17" s="933">
        <v>0</v>
      </c>
      <c r="I17" s="277"/>
      <c r="J17" s="277"/>
      <c r="K17" s="83"/>
      <c r="L17" s="83"/>
      <c r="M17" s="46"/>
      <c r="N17" s="46"/>
      <c r="O17" s="277"/>
      <c r="P17" s="63"/>
      <c r="Q17" s="639"/>
      <c r="R17" s="1024"/>
      <c r="S17" s="46"/>
      <c r="T17" s="571"/>
      <c r="U17" s="1073"/>
    </row>
    <row r="18" spans="2:21" x14ac:dyDescent="0.25">
      <c r="B18" s="138" t="s">
        <v>311</v>
      </c>
      <c r="C18" s="58"/>
      <c r="D18" s="59" t="s">
        <v>1159</v>
      </c>
      <c r="E18" s="58"/>
      <c r="F18" s="167" t="e">
        <v>#N/A</v>
      </c>
      <c r="G18" s="61">
        <v>0</v>
      </c>
      <c r="H18" s="933">
        <v>0</v>
      </c>
      <c r="I18" s="277"/>
      <c r="J18" s="277"/>
      <c r="K18" s="83"/>
      <c r="L18" s="83"/>
      <c r="M18" s="46"/>
      <c r="N18" s="46"/>
      <c r="O18" s="277"/>
      <c r="P18" s="63"/>
      <c r="Q18" s="639"/>
      <c r="R18" s="1024"/>
      <c r="S18" s="46"/>
      <c r="T18" s="571"/>
      <c r="U18" s="1073"/>
    </row>
    <row r="19" spans="2:21" x14ac:dyDescent="0.25">
      <c r="B19" s="138" t="s">
        <v>395</v>
      </c>
      <c r="C19" s="58"/>
      <c r="D19" s="59" t="s">
        <v>14</v>
      </c>
      <c r="E19" s="58"/>
      <c r="F19" s="167" t="e">
        <v>#N/A</v>
      </c>
      <c r="G19" s="61">
        <v>0</v>
      </c>
      <c r="H19" s="933">
        <v>0</v>
      </c>
      <c r="I19" s="277"/>
      <c r="J19" s="277"/>
      <c r="K19" s="83"/>
      <c r="L19" s="83"/>
      <c r="M19" s="46"/>
      <c r="N19" s="46"/>
      <c r="O19" s="277"/>
      <c r="P19" s="63"/>
      <c r="Q19" s="639"/>
      <c r="R19" s="1024"/>
      <c r="S19" s="46"/>
      <c r="T19" s="571"/>
      <c r="U19" s="1073"/>
    </row>
    <row r="20" spans="2:21" x14ac:dyDescent="0.25">
      <c r="B20" s="138" t="s">
        <v>200</v>
      </c>
      <c r="C20" s="58"/>
      <c r="D20" s="59" t="s">
        <v>8</v>
      </c>
      <c r="E20" s="58"/>
      <c r="F20" s="167" t="e">
        <v>#N/A</v>
      </c>
      <c r="G20" s="61">
        <v>0</v>
      </c>
      <c r="H20" s="933">
        <v>0</v>
      </c>
      <c r="I20" s="277"/>
      <c r="J20" s="277"/>
      <c r="K20" s="83"/>
      <c r="L20" s="83"/>
      <c r="M20" s="46"/>
      <c r="N20" s="46"/>
      <c r="O20" s="277"/>
      <c r="P20" s="63"/>
      <c r="Q20" s="639"/>
      <c r="R20" s="1024"/>
      <c r="S20" s="46"/>
      <c r="T20" s="571"/>
      <c r="U20" s="1073"/>
    </row>
    <row r="21" spans="2:21" x14ac:dyDescent="0.25">
      <c r="B21" s="138" t="s">
        <v>775</v>
      </c>
      <c r="C21" s="58"/>
      <c r="D21" s="59" t="s">
        <v>201</v>
      </c>
      <c r="E21" s="58"/>
      <c r="F21" s="167" t="s">
        <v>750</v>
      </c>
      <c r="G21" s="61">
        <v>10000</v>
      </c>
      <c r="H21" s="933">
        <v>0</v>
      </c>
      <c r="I21" s="277"/>
      <c r="J21" s="277"/>
      <c r="K21" s="83"/>
      <c r="L21" s="83"/>
      <c r="M21" s="46"/>
      <c r="N21" s="46"/>
      <c r="O21" s="277"/>
      <c r="P21" s="63"/>
      <c r="Q21" s="639"/>
      <c r="R21" s="1024"/>
      <c r="S21" s="46"/>
      <c r="T21" s="571"/>
      <c r="U21" s="1073"/>
    </row>
    <row r="22" spans="2:21" x14ac:dyDescent="0.25">
      <c r="B22" s="300" t="s">
        <v>668</v>
      </c>
      <c r="C22" s="301"/>
      <c r="D22" s="301"/>
      <c r="E22" s="301"/>
      <c r="F22" s="302"/>
      <c r="G22" s="303"/>
      <c r="H22" s="1066"/>
      <c r="I22" s="289"/>
      <c r="J22" s="289"/>
      <c r="K22" s="310"/>
      <c r="L22" s="310"/>
      <c r="M22" s="289"/>
      <c r="N22" s="289"/>
      <c r="O22" s="289"/>
      <c r="P22" s="725"/>
      <c r="Q22" s="730"/>
      <c r="R22" s="1027"/>
      <c r="S22" s="289"/>
      <c r="T22" s="572"/>
      <c r="U22" s="1074"/>
    </row>
    <row r="23" spans="2:21" x14ac:dyDescent="0.25">
      <c r="B23" s="138" t="s">
        <v>478</v>
      </c>
      <c r="C23" s="58"/>
      <c r="D23" s="59" t="s">
        <v>1159</v>
      </c>
      <c r="E23" s="58"/>
      <c r="F23" s="167" t="s">
        <v>774</v>
      </c>
      <c r="G23" s="61">
        <v>8.9</v>
      </c>
      <c r="H23" s="933">
        <v>0</v>
      </c>
      <c r="I23" s="277"/>
      <c r="J23" s="277"/>
      <c r="K23" s="83"/>
      <c r="L23" s="83"/>
      <c r="M23" s="46"/>
      <c r="N23" s="46"/>
      <c r="O23" s="277"/>
      <c r="P23" s="63"/>
      <c r="Q23" s="639"/>
      <c r="R23" s="1024"/>
      <c r="S23" s="46"/>
      <c r="T23" s="571"/>
      <c r="U23" s="1073"/>
    </row>
    <row r="24" spans="2:21" x14ac:dyDescent="0.25">
      <c r="B24" s="138" t="s">
        <v>479</v>
      </c>
      <c r="C24" s="58"/>
      <c r="D24" s="59" t="s">
        <v>1159</v>
      </c>
      <c r="E24" s="58"/>
      <c r="F24" s="167" t="e">
        <v>#N/A</v>
      </c>
      <c r="G24" s="61">
        <v>0</v>
      </c>
      <c r="H24" s="933">
        <v>0</v>
      </c>
      <c r="I24" s="277"/>
      <c r="J24" s="277"/>
      <c r="K24" s="83"/>
      <c r="L24" s="83"/>
      <c r="M24" s="46"/>
      <c r="N24" s="46"/>
      <c r="O24" s="277"/>
      <c r="P24" s="63"/>
      <c r="Q24" s="639"/>
      <c r="R24" s="1024"/>
      <c r="S24" s="46"/>
      <c r="T24" s="571"/>
      <c r="U24" s="1073"/>
    </row>
    <row r="25" spans="2:21" x14ac:dyDescent="0.25">
      <c r="B25" s="138" t="s">
        <v>428</v>
      </c>
      <c r="C25" s="58"/>
      <c r="D25" s="59" t="s">
        <v>1159</v>
      </c>
      <c r="E25" s="58"/>
      <c r="F25" s="167" t="e">
        <v>#N/A</v>
      </c>
      <c r="G25" s="61">
        <v>0</v>
      </c>
      <c r="H25" s="933">
        <v>0</v>
      </c>
      <c r="I25" s="277"/>
      <c r="J25" s="277"/>
      <c r="K25" s="83"/>
      <c r="L25" s="83"/>
      <c r="M25" s="46"/>
      <c r="N25" s="46"/>
      <c r="O25" s="277"/>
      <c r="P25" s="63"/>
      <c r="Q25" s="639"/>
      <c r="R25" s="1024"/>
      <c r="S25" s="46"/>
      <c r="T25" s="571"/>
      <c r="U25" s="1073"/>
    </row>
    <row r="26" spans="2:21" x14ac:dyDescent="0.25">
      <c r="B26" s="138" t="s">
        <v>200</v>
      </c>
      <c r="C26" s="58"/>
      <c r="D26" s="59" t="s">
        <v>1159</v>
      </c>
      <c r="E26" s="58"/>
      <c r="F26" s="167" t="s">
        <v>776</v>
      </c>
      <c r="G26" s="61">
        <v>14.2</v>
      </c>
      <c r="H26" s="933">
        <v>0</v>
      </c>
      <c r="I26" s="277"/>
      <c r="J26" s="277"/>
      <c r="K26" s="83"/>
      <c r="L26" s="83"/>
      <c r="M26" s="46"/>
      <c r="N26" s="46"/>
      <c r="O26" s="277"/>
      <c r="P26" s="63"/>
      <c r="Q26" s="639"/>
      <c r="R26" s="1024"/>
      <c r="S26" s="46"/>
      <c r="T26" s="571"/>
      <c r="U26" s="1073"/>
    </row>
    <row r="27" spans="2:21" x14ac:dyDescent="0.25">
      <c r="B27" s="300" t="s">
        <v>669</v>
      </c>
      <c r="C27" s="301"/>
      <c r="D27" s="301"/>
      <c r="E27" s="301"/>
      <c r="F27" s="302"/>
      <c r="G27" s="303"/>
      <c r="H27" s="1066"/>
      <c r="I27" s="289"/>
      <c r="J27" s="289"/>
      <c r="K27" s="310"/>
      <c r="L27" s="310"/>
      <c r="M27" s="289"/>
      <c r="N27" s="289"/>
      <c r="O27" s="289"/>
      <c r="P27" s="725"/>
      <c r="Q27" s="730"/>
      <c r="R27" s="1027"/>
      <c r="S27" s="289"/>
      <c r="T27" s="572"/>
      <c r="U27" s="1074"/>
    </row>
    <row r="28" spans="2:21" x14ac:dyDescent="0.25">
      <c r="B28" s="138" t="s">
        <v>221</v>
      </c>
      <c r="C28" s="58"/>
      <c r="D28" s="59" t="s">
        <v>1159</v>
      </c>
      <c r="E28" s="58"/>
      <c r="F28" s="167" t="e">
        <v>#N/A</v>
      </c>
      <c r="G28" s="61">
        <v>0</v>
      </c>
      <c r="H28" s="933">
        <v>0</v>
      </c>
      <c r="I28" s="277"/>
      <c r="J28" s="277"/>
      <c r="K28" s="83"/>
      <c r="L28" s="83"/>
      <c r="M28" s="46"/>
      <c r="N28" s="46"/>
      <c r="O28" s="277"/>
      <c r="P28" s="63"/>
      <c r="Q28" s="639"/>
      <c r="R28" s="1024"/>
      <c r="S28" s="46"/>
      <c r="T28" s="571"/>
      <c r="U28" s="1073"/>
    </row>
    <row r="29" spans="2:21" x14ac:dyDescent="0.25">
      <c r="B29" s="138" t="s">
        <v>312</v>
      </c>
      <c r="C29" s="58"/>
      <c r="D29" s="59" t="s">
        <v>1159</v>
      </c>
      <c r="E29" s="58"/>
      <c r="F29" s="167" t="s">
        <v>777</v>
      </c>
      <c r="G29" s="61">
        <v>5.0999999999999996</v>
      </c>
      <c r="H29" s="933">
        <v>0</v>
      </c>
      <c r="I29" s="277"/>
      <c r="J29" s="277"/>
      <c r="K29" s="83"/>
      <c r="L29" s="83"/>
      <c r="M29" s="46"/>
      <c r="N29" s="46"/>
      <c r="O29" s="277"/>
      <c r="P29" s="63"/>
      <c r="Q29" s="639"/>
      <c r="R29" s="1024"/>
      <c r="S29" s="46"/>
      <c r="T29" s="571"/>
      <c r="U29" s="1073"/>
    </row>
    <row r="30" spans="2:21" x14ac:dyDescent="0.25">
      <c r="B30" s="138" t="s">
        <v>313</v>
      </c>
      <c r="C30" s="58"/>
      <c r="D30" s="59" t="s">
        <v>1159</v>
      </c>
      <c r="E30" s="58"/>
      <c r="F30" s="167" t="e">
        <v>#N/A</v>
      </c>
      <c r="G30" s="61">
        <v>0</v>
      </c>
      <c r="H30" s="933">
        <v>0</v>
      </c>
      <c r="I30" s="277"/>
      <c r="J30" s="277"/>
      <c r="K30" s="83"/>
      <c r="L30" s="83"/>
      <c r="M30" s="46"/>
      <c r="N30" s="46"/>
      <c r="O30" s="277"/>
      <c r="P30" s="63"/>
      <c r="Q30" s="639"/>
      <c r="R30" s="1024"/>
      <c r="S30" s="46"/>
      <c r="T30" s="571"/>
      <c r="U30" s="1073"/>
    </row>
    <row r="31" spans="2:21" x14ac:dyDescent="0.25">
      <c r="B31" s="138" t="s">
        <v>314</v>
      </c>
      <c r="C31" s="58"/>
      <c r="D31" s="59" t="s">
        <v>1169</v>
      </c>
      <c r="E31" s="58"/>
      <c r="F31" s="167" t="e">
        <v>#N/A</v>
      </c>
      <c r="G31" s="61">
        <v>0</v>
      </c>
      <c r="H31" s="933">
        <v>0</v>
      </c>
      <c r="I31" s="277"/>
      <c r="J31" s="277"/>
      <c r="K31" s="83"/>
      <c r="L31" s="83"/>
      <c r="M31" s="46"/>
      <c r="N31" s="46"/>
      <c r="O31" s="277"/>
      <c r="P31" s="63"/>
      <c r="Q31" s="639"/>
      <c r="R31" s="1024"/>
      <c r="S31" s="46"/>
      <c r="T31" s="571"/>
      <c r="U31" s="1073"/>
    </row>
    <row r="32" spans="2:21" x14ac:dyDescent="0.25">
      <c r="B32" s="300" t="s">
        <v>917</v>
      </c>
      <c r="C32" s="301"/>
      <c r="D32" s="301"/>
      <c r="E32" s="301"/>
      <c r="F32" s="302"/>
      <c r="G32" s="303"/>
      <c r="H32" s="1066"/>
      <c r="I32" s="289"/>
      <c r="J32" s="289"/>
      <c r="K32" s="310"/>
      <c r="L32" s="310"/>
      <c r="M32" s="289"/>
      <c r="N32" s="289"/>
      <c r="O32" s="289"/>
      <c r="P32" s="725"/>
      <c r="Q32" s="730"/>
      <c r="R32" s="1027"/>
      <c r="S32" s="289"/>
      <c r="T32" s="572"/>
      <c r="U32" s="1074"/>
    </row>
    <row r="33" spans="2:21" x14ac:dyDescent="0.25">
      <c r="B33" s="138" t="s">
        <v>429</v>
      </c>
      <c r="C33" s="58"/>
      <c r="D33" s="59" t="s">
        <v>6</v>
      </c>
      <c r="E33" s="58"/>
      <c r="F33" s="167" t="e">
        <v>#N/A</v>
      </c>
      <c r="G33" s="61">
        <v>0</v>
      </c>
      <c r="H33" s="933">
        <v>0</v>
      </c>
      <c r="I33" s="277"/>
      <c r="J33" s="277"/>
      <c r="K33" s="83"/>
      <c r="L33" s="83"/>
      <c r="M33" s="46"/>
      <c r="N33" s="46"/>
      <c r="O33" s="277"/>
      <c r="P33" s="63"/>
      <c r="Q33" s="639"/>
      <c r="R33" s="1024"/>
      <c r="S33" s="46"/>
      <c r="T33" s="571"/>
      <c r="U33" s="1073"/>
    </row>
    <row r="34" spans="2:21" ht="39.6" x14ac:dyDescent="0.25">
      <c r="B34" s="827" t="s">
        <v>918</v>
      </c>
      <c r="C34" s="828" t="s">
        <v>919</v>
      </c>
      <c r="D34" s="154" t="s">
        <v>196</v>
      </c>
      <c r="E34" s="155">
        <v>19</v>
      </c>
      <c r="F34" s="576" t="s">
        <v>810</v>
      </c>
      <c r="G34" s="156">
        <v>679.52</v>
      </c>
      <c r="H34" s="935">
        <v>12910.88</v>
      </c>
      <c r="I34" s="289"/>
      <c r="J34" s="289">
        <v>768</v>
      </c>
      <c r="K34" s="166" t="s">
        <v>1112</v>
      </c>
      <c r="L34" s="166" t="s">
        <v>1120</v>
      </c>
      <c r="M34" s="420">
        <v>4</v>
      </c>
      <c r="N34" s="420" t="s">
        <v>8</v>
      </c>
      <c r="O34" s="289" t="s">
        <v>1008</v>
      </c>
      <c r="P34" s="160">
        <v>679.51599593835135</v>
      </c>
      <c r="Q34" s="640">
        <v>2718.0639837534054</v>
      </c>
      <c r="R34" s="1027">
        <f>SUM(Q34:Q39)</f>
        <v>15410.803922828674</v>
      </c>
      <c r="S34" s="584">
        <f>H34-R34</f>
        <v>-2499.9239228286751</v>
      </c>
      <c r="T34" s="577" t="s">
        <v>1228</v>
      </c>
      <c r="U34" s="1074">
        <f>R34</f>
        <v>15410.803922828674</v>
      </c>
    </row>
    <row r="35" spans="2:21" ht="26.4" x14ac:dyDescent="0.25">
      <c r="B35" s="814"/>
      <c r="C35" s="829"/>
      <c r="D35" s="59"/>
      <c r="E35" s="58"/>
      <c r="F35" s="167"/>
      <c r="G35" s="61"/>
      <c r="H35" s="933"/>
      <c r="I35" s="277"/>
      <c r="J35" s="277">
        <v>773</v>
      </c>
      <c r="K35" s="83" t="s">
        <v>1115</v>
      </c>
      <c r="L35" s="83" t="s">
        <v>1120</v>
      </c>
      <c r="M35" s="417">
        <v>4</v>
      </c>
      <c r="N35" s="417" t="s">
        <v>8</v>
      </c>
      <c r="O35" s="277" t="s">
        <v>1008</v>
      </c>
      <c r="P35" s="63">
        <v>679.51599593835135</v>
      </c>
      <c r="Q35" s="639">
        <v>2718.0639837534054</v>
      </c>
      <c r="R35" s="1024"/>
      <c r="S35" s="296"/>
      <c r="T35" s="571"/>
      <c r="U35" s="1073"/>
    </row>
    <row r="36" spans="2:21" ht="26.4" x14ac:dyDescent="0.25">
      <c r="B36" s="814"/>
      <c r="C36" s="829"/>
      <c r="D36" s="59"/>
      <c r="E36" s="58"/>
      <c r="F36" s="167"/>
      <c r="G36" s="61"/>
      <c r="H36" s="933"/>
      <c r="I36" s="277"/>
      <c r="J36" s="277">
        <v>778</v>
      </c>
      <c r="K36" s="83" t="s">
        <v>1116</v>
      </c>
      <c r="L36" s="83" t="s">
        <v>1120</v>
      </c>
      <c r="M36" s="417">
        <v>4</v>
      </c>
      <c r="N36" s="417" t="s">
        <v>8</v>
      </c>
      <c r="O36" s="277" t="s">
        <v>1008</v>
      </c>
      <c r="P36" s="63">
        <v>679.51599593835135</v>
      </c>
      <c r="Q36" s="639">
        <v>2718.0639837534054</v>
      </c>
      <c r="R36" s="1024"/>
      <c r="S36" s="296"/>
      <c r="T36" s="571"/>
      <c r="U36" s="1073"/>
    </row>
    <row r="37" spans="2:21" ht="26.4" x14ac:dyDescent="0.25">
      <c r="B37" s="814"/>
      <c r="C37" s="829"/>
      <c r="D37" s="59"/>
      <c r="E37" s="58"/>
      <c r="F37" s="167"/>
      <c r="G37" s="61"/>
      <c r="H37" s="933"/>
      <c r="I37" s="277"/>
      <c r="J37" s="277">
        <v>783</v>
      </c>
      <c r="K37" s="83" t="s">
        <v>1110</v>
      </c>
      <c r="L37" s="83" t="s">
        <v>1120</v>
      </c>
      <c r="M37" s="417">
        <v>6</v>
      </c>
      <c r="N37" s="417" t="s">
        <v>8</v>
      </c>
      <c r="O37" s="277" t="s">
        <v>1008</v>
      </c>
      <c r="P37" s="63">
        <v>679.51599593835135</v>
      </c>
      <c r="Q37" s="639">
        <v>4077.0959756301081</v>
      </c>
      <c r="R37" s="1024"/>
      <c r="S37" s="296"/>
      <c r="T37" s="571"/>
      <c r="U37" s="1073"/>
    </row>
    <row r="38" spans="2:21" x14ac:dyDescent="0.25">
      <c r="B38" s="814"/>
      <c r="C38" s="829"/>
      <c r="D38" s="59"/>
      <c r="E38" s="58"/>
      <c r="F38" s="167"/>
      <c r="G38" s="61"/>
      <c r="H38" s="933"/>
      <c r="I38" s="277"/>
      <c r="J38" s="277">
        <v>917</v>
      </c>
      <c r="K38" s="83" t="s">
        <v>980</v>
      </c>
      <c r="L38" s="83" t="s">
        <v>1118</v>
      </c>
      <c r="M38" s="417">
        <v>1</v>
      </c>
      <c r="N38" s="417" t="s">
        <v>8</v>
      </c>
      <c r="O38" s="277" t="s">
        <v>1008</v>
      </c>
      <c r="P38" s="63">
        <v>679.51599593835135</v>
      </c>
      <c r="Q38" s="639">
        <v>679.51599593835135</v>
      </c>
      <c r="R38" s="1024"/>
      <c r="S38" s="117"/>
      <c r="T38" s="571"/>
      <c r="U38" s="1073"/>
    </row>
    <row r="39" spans="2:21" ht="26.4" x14ac:dyDescent="0.25">
      <c r="B39" s="825"/>
      <c r="C39" s="830"/>
      <c r="D39" s="75"/>
      <c r="E39" s="74"/>
      <c r="F39" s="578"/>
      <c r="G39" s="77"/>
      <c r="H39" s="936"/>
      <c r="I39" s="579"/>
      <c r="J39" s="585">
        <v>918</v>
      </c>
      <c r="K39" s="586" t="s">
        <v>980</v>
      </c>
      <c r="L39" s="586" t="s">
        <v>1121</v>
      </c>
      <c r="M39" s="587">
        <v>1</v>
      </c>
      <c r="N39" s="587" t="s">
        <v>8</v>
      </c>
      <c r="O39" s="585" t="s">
        <v>1122</v>
      </c>
      <c r="P39" s="726">
        <v>2500</v>
      </c>
      <c r="Q39" s="728">
        <v>2500</v>
      </c>
      <c r="R39" s="1025"/>
      <c r="S39" s="588"/>
      <c r="T39" s="581"/>
      <c r="U39" s="1075"/>
    </row>
    <row r="40" spans="2:21" x14ac:dyDescent="0.25">
      <c r="B40" s="138" t="s">
        <v>430</v>
      </c>
      <c r="C40" s="58"/>
      <c r="D40" s="59" t="s">
        <v>196</v>
      </c>
      <c r="E40" s="58"/>
      <c r="F40" s="167" t="s">
        <v>750</v>
      </c>
      <c r="G40" s="61">
        <v>40000</v>
      </c>
      <c r="H40" s="933">
        <v>0</v>
      </c>
      <c r="I40" s="277"/>
      <c r="J40" s="277"/>
      <c r="K40" s="83"/>
      <c r="L40" s="83"/>
      <c r="M40" s="46"/>
      <c r="N40" s="46"/>
      <c r="O40" s="277"/>
      <c r="P40" s="63"/>
      <c r="Q40" s="639"/>
      <c r="R40" s="1024"/>
      <c r="S40" s="46"/>
      <c r="T40" s="571"/>
      <c r="U40" s="1073"/>
    </row>
    <row r="41" spans="2:21" x14ac:dyDescent="0.25">
      <c r="B41" s="300" t="s">
        <v>670</v>
      </c>
      <c r="C41" s="301"/>
      <c r="D41" s="301"/>
      <c r="E41" s="301"/>
      <c r="F41" s="302"/>
      <c r="G41" s="303"/>
      <c r="H41" s="1066"/>
      <c r="I41" s="289"/>
      <c r="J41" s="289"/>
      <c r="K41" s="310"/>
      <c r="L41" s="310"/>
      <c r="M41" s="289"/>
      <c r="N41" s="289"/>
      <c r="O41" s="289"/>
      <c r="P41" s="725"/>
      <c r="Q41" s="730"/>
      <c r="R41" s="1027"/>
      <c r="S41" s="289"/>
      <c r="T41" s="572"/>
      <c r="U41" s="1074"/>
    </row>
    <row r="42" spans="2:21" x14ac:dyDescent="0.25">
      <c r="B42" s="138" t="s">
        <v>431</v>
      </c>
      <c r="C42" s="58"/>
      <c r="D42" s="59" t="s">
        <v>196</v>
      </c>
      <c r="E42" s="58"/>
      <c r="F42" s="167" t="e">
        <v>#N/A</v>
      </c>
      <c r="G42" s="61">
        <v>0</v>
      </c>
      <c r="H42" s="933">
        <v>0</v>
      </c>
      <c r="I42" s="277"/>
      <c r="J42" s="277"/>
      <c r="K42" s="83"/>
      <c r="L42" s="83"/>
      <c r="M42" s="46"/>
      <c r="N42" s="46"/>
      <c r="O42" s="277"/>
      <c r="P42" s="63"/>
      <c r="Q42" s="639"/>
      <c r="R42" s="1024"/>
      <c r="S42" s="46"/>
      <c r="T42" s="571"/>
      <c r="U42" s="1073"/>
    </row>
    <row r="43" spans="2:21" x14ac:dyDescent="0.25">
      <c r="B43" s="138" t="s">
        <v>432</v>
      </c>
      <c r="C43" s="58"/>
      <c r="D43" s="59" t="s">
        <v>196</v>
      </c>
      <c r="E43" s="58"/>
      <c r="F43" s="167" t="e">
        <v>#N/A</v>
      </c>
      <c r="G43" s="61">
        <v>0</v>
      </c>
      <c r="H43" s="933">
        <v>0</v>
      </c>
      <c r="I43" s="277"/>
      <c r="J43" s="277"/>
      <c r="K43" s="83"/>
      <c r="L43" s="83"/>
      <c r="M43" s="46"/>
      <c r="N43" s="46"/>
      <c r="O43" s="277"/>
      <c r="P43" s="63"/>
      <c r="Q43" s="639"/>
      <c r="R43" s="1024"/>
      <c r="S43" s="46"/>
      <c r="T43" s="571"/>
      <c r="U43" s="1073"/>
    </row>
    <row r="44" spans="2:21" x14ac:dyDescent="0.25">
      <c r="B44" s="300" t="s">
        <v>671</v>
      </c>
      <c r="C44" s="301"/>
      <c r="D44" s="301"/>
      <c r="E44" s="301"/>
      <c r="F44" s="302"/>
      <c r="G44" s="303"/>
      <c r="H44" s="1066"/>
      <c r="I44" s="289"/>
      <c r="J44" s="289"/>
      <c r="K44" s="310"/>
      <c r="L44" s="310"/>
      <c r="M44" s="289"/>
      <c r="N44" s="289"/>
      <c r="O44" s="289"/>
      <c r="P44" s="725"/>
      <c r="Q44" s="730"/>
      <c r="R44" s="1027"/>
      <c r="S44" s="289"/>
      <c r="T44" s="572"/>
      <c r="U44" s="1074"/>
    </row>
    <row r="45" spans="2:21" ht="39.6" x14ac:dyDescent="0.25">
      <c r="B45" s="825" t="s">
        <v>39</v>
      </c>
      <c r="C45" s="74" t="s">
        <v>921</v>
      </c>
      <c r="D45" s="75" t="s">
        <v>6</v>
      </c>
      <c r="E45" s="74">
        <v>2000</v>
      </c>
      <c r="F45" s="578" t="s">
        <v>810</v>
      </c>
      <c r="G45" s="77">
        <v>11.08</v>
      </c>
      <c r="H45" s="936">
        <v>22160</v>
      </c>
      <c r="I45" s="579"/>
      <c r="J45" s="579">
        <v>1233</v>
      </c>
      <c r="K45" s="424" t="s">
        <v>1060</v>
      </c>
      <c r="L45" s="424" t="s">
        <v>1124</v>
      </c>
      <c r="M45" s="418">
        <v>2000</v>
      </c>
      <c r="N45" s="418" t="s">
        <v>6</v>
      </c>
      <c r="O45" s="579" t="s">
        <v>1125</v>
      </c>
      <c r="P45" s="80">
        <v>11.084447485572777</v>
      </c>
      <c r="Q45" s="727">
        <v>22168.894971145553</v>
      </c>
      <c r="R45" s="1025">
        <f>Q45</f>
        <v>22168.894971145553</v>
      </c>
      <c r="S45" s="580">
        <f>H45-Q45</f>
        <v>-8.894971145553427</v>
      </c>
      <c r="T45" s="581"/>
      <c r="U45" s="1075">
        <f>R45</f>
        <v>22168.894971145553</v>
      </c>
    </row>
    <row r="46" spans="2:21" ht="26.4" x14ac:dyDescent="0.25">
      <c r="B46" s="826"/>
      <c r="C46" s="488" t="s">
        <v>922</v>
      </c>
      <c r="D46" s="501" t="s">
        <v>1159</v>
      </c>
      <c r="E46" s="488">
        <v>98</v>
      </c>
      <c r="F46" s="582" t="s">
        <v>810</v>
      </c>
      <c r="G46" s="474">
        <v>13.49</v>
      </c>
      <c r="H46" s="937">
        <v>1322.02</v>
      </c>
      <c r="I46" s="583"/>
      <c r="J46" s="583">
        <v>1235</v>
      </c>
      <c r="K46" s="557" t="s">
        <v>1060</v>
      </c>
      <c r="L46" s="557" t="s">
        <v>1123</v>
      </c>
      <c r="M46" s="731">
        <v>98.174770424681029</v>
      </c>
      <c r="N46" s="490" t="s">
        <v>1159</v>
      </c>
      <c r="O46" s="583" t="s">
        <v>1005</v>
      </c>
      <c r="P46" s="558">
        <v>10.227916666666665</v>
      </c>
      <c r="Q46" s="729">
        <v>1004.1233706727687</v>
      </c>
      <c r="R46" s="1028">
        <f>Q46</f>
        <v>1004.1233706727687</v>
      </c>
      <c r="S46" s="589">
        <f>H46-Q46</f>
        <v>317.89662932723127</v>
      </c>
      <c r="T46" s="552"/>
      <c r="U46" s="1076">
        <f>R46</f>
        <v>1004.1233706727687</v>
      </c>
    </row>
    <row r="47" spans="2:21" x14ac:dyDescent="0.25">
      <c r="B47" s="487" t="s">
        <v>915</v>
      </c>
      <c r="C47" s="488"/>
      <c r="D47" s="501" t="s">
        <v>6</v>
      </c>
      <c r="E47" s="488">
        <v>50</v>
      </c>
      <c r="F47" s="582" t="s">
        <v>810</v>
      </c>
      <c r="G47" s="590">
        <v>11.08</v>
      </c>
      <c r="H47" s="937">
        <v>554</v>
      </c>
      <c r="I47" s="583"/>
      <c r="J47" s="583"/>
      <c r="K47" s="557"/>
      <c r="L47" s="557"/>
      <c r="M47" s="490"/>
      <c r="N47" s="490"/>
      <c r="O47" s="583"/>
      <c r="P47" s="558"/>
      <c r="Q47" s="490"/>
      <c r="R47" s="1028"/>
      <c r="S47" s="589">
        <f>H47-Q47</f>
        <v>554</v>
      </c>
      <c r="T47" s="552"/>
      <c r="U47" s="1076">
        <f>R47</f>
        <v>0</v>
      </c>
    </row>
    <row r="48" spans="2:21" x14ac:dyDescent="0.25">
      <c r="B48" s="487" t="s">
        <v>40</v>
      </c>
      <c r="C48" s="488"/>
      <c r="D48" s="501" t="s">
        <v>1159</v>
      </c>
      <c r="E48" s="488"/>
      <c r="F48" s="582" t="e">
        <v>#N/A</v>
      </c>
      <c r="G48" s="474">
        <v>0</v>
      </c>
      <c r="H48" s="937">
        <v>0</v>
      </c>
      <c r="I48" s="583"/>
      <c r="J48" s="583"/>
      <c r="K48" s="557"/>
      <c r="L48" s="557"/>
      <c r="M48" s="490"/>
      <c r="N48" s="490"/>
      <c r="O48" s="583"/>
      <c r="P48" s="558"/>
      <c r="Q48" s="490"/>
      <c r="R48" s="1028"/>
      <c r="S48" s="490"/>
      <c r="T48" s="552"/>
      <c r="U48" s="1076"/>
    </row>
    <row r="49" spans="2:21" x14ac:dyDescent="0.25">
      <c r="B49" s="487" t="s">
        <v>11</v>
      </c>
      <c r="C49" s="488"/>
      <c r="D49" s="501"/>
      <c r="E49" s="488"/>
      <c r="F49" s="582" t="e">
        <v>#N/A</v>
      </c>
      <c r="G49" s="474">
        <v>0</v>
      </c>
      <c r="H49" s="937">
        <v>0</v>
      </c>
      <c r="I49" s="583"/>
      <c r="J49" s="583"/>
      <c r="K49" s="557"/>
      <c r="L49" s="557"/>
      <c r="M49" s="490"/>
      <c r="N49" s="490"/>
      <c r="O49" s="583"/>
      <c r="P49" s="558"/>
      <c r="Q49" s="490"/>
      <c r="R49" s="930"/>
      <c r="S49" s="490"/>
      <c r="T49" s="552"/>
      <c r="U49" s="1076"/>
    </row>
    <row r="50" spans="2:21" x14ac:dyDescent="0.25">
      <c r="B50" s="300" t="s">
        <v>672</v>
      </c>
      <c r="C50" s="301"/>
      <c r="D50" s="301"/>
      <c r="E50" s="301"/>
      <c r="F50" s="302"/>
      <c r="G50" s="303"/>
      <c r="H50" s="1066"/>
      <c r="I50" s="289"/>
      <c r="J50" s="289"/>
      <c r="K50" s="310"/>
      <c r="L50" s="310"/>
      <c r="M50" s="289"/>
      <c r="N50" s="289"/>
      <c r="O50" s="289"/>
      <c r="P50" s="289"/>
      <c r="Q50" s="289"/>
      <c r="R50" s="1067"/>
      <c r="S50" s="289"/>
      <c r="T50" s="572"/>
      <c r="U50" s="1074"/>
    </row>
    <row r="51" spans="2:21" x14ac:dyDescent="0.25">
      <c r="B51" s="138" t="s">
        <v>315</v>
      </c>
      <c r="C51" s="58"/>
      <c r="D51" s="59" t="s">
        <v>1159</v>
      </c>
      <c r="E51" s="58"/>
      <c r="F51" s="167" t="e">
        <v>#N/A</v>
      </c>
      <c r="G51" s="61">
        <v>0</v>
      </c>
      <c r="H51" s="933">
        <v>0</v>
      </c>
      <c r="I51" s="277"/>
      <c r="J51" s="277"/>
      <c r="K51" s="83"/>
      <c r="L51" s="83"/>
      <c r="M51" s="46"/>
      <c r="N51" s="46"/>
      <c r="O51" s="277"/>
      <c r="P51" s="46"/>
      <c r="Q51" s="46"/>
      <c r="R51" s="925"/>
      <c r="S51" s="46"/>
      <c r="T51" s="571"/>
      <c r="U51" s="1073"/>
    </row>
    <row r="52" spans="2:21" x14ac:dyDescent="0.25">
      <c r="B52" s="138" t="s">
        <v>316</v>
      </c>
      <c r="C52" s="58"/>
      <c r="D52" s="59" t="s">
        <v>1159</v>
      </c>
      <c r="E52" s="58"/>
      <c r="F52" s="167" t="e">
        <v>#N/A</v>
      </c>
      <c r="G52" s="61">
        <v>0</v>
      </c>
      <c r="H52" s="933">
        <v>0</v>
      </c>
      <c r="I52" s="277"/>
      <c r="J52" s="277"/>
      <c r="K52" s="83"/>
      <c r="L52" s="83"/>
      <c r="M52" s="46"/>
      <c r="N52" s="46"/>
      <c r="O52" s="277"/>
      <c r="P52" s="46"/>
      <c r="Q52" s="46"/>
      <c r="R52" s="925"/>
      <c r="S52" s="46"/>
      <c r="T52" s="571"/>
      <c r="U52" s="1073"/>
    </row>
    <row r="53" spans="2:21" x14ac:dyDescent="0.25">
      <c r="B53" s="138" t="s">
        <v>317</v>
      </c>
      <c r="C53" s="58"/>
      <c r="D53" s="59" t="s">
        <v>196</v>
      </c>
      <c r="E53" s="58"/>
      <c r="F53" s="167" t="e">
        <v>#N/A</v>
      </c>
      <c r="G53" s="61">
        <v>0</v>
      </c>
      <c r="H53" s="933">
        <v>0</v>
      </c>
      <c r="I53" s="277"/>
      <c r="J53" s="277"/>
      <c r="K53" s="83"/>
      <c r="L53" s="83"/>
      <c r="M53" s="46"/>
      <c r="N53" s="46"/>
      <c r="O53" s="277"/>
      <c r="P53" s="46"/>
      <c r="Q53" s="46"/>
      <c r="R53" s="925"/>
      <c r="S53" s="46"/>
      <c r="T53" s="571"/>
      <c r="U53" s="1073"/>
    </row>
    <row r="54" spans="2:21" x14ac:dyDescent="0.25">
      <c r="B54" s="300" t="s">
        <v>673</v>
      </c>
      <c r="C54" s="301"/>
      <c r="D54" s="301"/>
      <c r="E54" s="301"/>
      <c r="F54" s="302"/>
      <c r="G54" s="303"/>
      <c r="H54" s="1066"/>
      <c r="I54" s="289"/>
      <c r="J54" s="289"/>
      <c r="K54" s="310"/>
      <c r="L54" s="310"/>
      <c r="M54" s="289"/>
      <c r="N54" s="289"/>
      <c r="O54" s="289"/>
      <c r="P54" s="289"/>
      <c r="Q54" s="289"/>
      <c r="R54" s="1067"/>
      <c r="S54" s="289"/>
      <c r="T54" s="572"/>
      <c r="U54" s="1074"/>
    </row>
    <row r="55" spans="2:21" x14ac:dyDescent="0.25">
      <c r="B55" s="138" t="s">
        <v>397</v>
      </c>
      <c r="C55" s="58"/>
      <c r="D55" s="59" t="s">
        <v>1159</v>
      </c>
      <c r="E55" s="58"/>
      <c r="F55" s="167" t="e">
        <v>#N/A</v>
      </c>
      <c r="G55" s="61">
        <v>0</v>
      </c>
      <c r="H55" s="933">
        <v>0</v>
      </c>
      <c r="I55" s="277"/>
      <c r="J55" s="277"/>
      <c r="K55" s="83"/>
      <c r="L55" s="83"/>
      <c r="M55" s="46"/>
      <c r="N55" s="46"/>
      <c r="O55" s="277"/>
      <c r="P55" s="46"/>
      <c r="Q55" s="46"/>
      <c r="R55" s="925"/>
      <c r="S55" s="46"/>
      <c r="T55" s="571"/>
      <c r="U55" s="1073"/>
    </row>
    <row r="56" spans="2:21" x14ac:dyDescent="0.25">
      <c r="B56" s="138" t="s">
        <v>311</v>
      </c>
      <c r="C56" s="58"/>
      <c r="D56" s="59" t="s">
        <v>1159</v>
      </c>
      <c r="E56" s="58"/>
      <c r="F56" s="167" t="e">
        <v>#N/A</v>
      </c>
      <c r="G56" s="61">
        <v>0</v>
      </c>
      <c r="H56" s="933">
        <v>0</v>
      </c>
      <c r="I56" s="277"/>
      <c r="J56" s="277"/>
      <c r="K56" s="83"/>
      <c r="L56" s="83"/>
      <c r="M56" s="46"/>
      <c r="N56" s="46"/>
      <c r="O56" s="277"/>
      <c r="P56" s="46"/>
      <c r="Q56" s="46"/>
      <c r="R56" s="925"/>
      <c r="S56" s="46"/>
      <c r="T56" s="571"/>
      <c r="U56" s="1073"/>
    </row>
    <row r="57" spans="2:21" x14ac:dyDescent="0.25">
      <c r="B57" s="138" t="s">
        <v>395</v>
      </c>
      <c r="C57" s="58"/>
      <c r="D57" s="59" t="s">
        <v>14</v>
      </c>
      <c r="E57" s="58"/>
      <c r="F57" s="167" t="e">
        <v>#N/A</v>
      </c>
      <c r="G57" s="61">
        <v>0</v>
      </c>
      <c r="H57" s="933">
        <v>0</v>
      </c>
      <c r="I57" s="277"/>
      <c r="J57" s="277"/>
      <c r="K57" s="83"/>
      <c r="L57" s="83"/>
      <c r="M57" s="46"/>
      <c r="N57" s="46"/>
      <c r="O57" s="277"/>
      <c r="P57" s="46"/>
      <c r="Q57" s="46"/>
      <c r="R57" s="925"/>
      <c r="S57" s="46"/>
      <c r="T57" s="571"/>
      <c r="U57" s="1073"/>
    </row>
    <row r="58" spans="2:21" x14ac:dyDescent="0.25">
      <c r="B58" s="138" t="s">
        <v>399</v>
      </c>
      <c r="C58" s="58"/>
      <c r="D58" s="59" t="s">
        <v>1159</v>
      </c>
      <c r="E58" s="58"/>
      <c r="F58" s="167" t="e">
        <v>#N/A</v>
      </c>
      <c r="G58" s="61">
        <v>0</v>
      </c>
      <c r="H58" s="933">
        <v>0</v>
      </c>
      <c r="I58" s="277"/>
      <c r="J58" s="277"/>
      <c r="K58" s="83"/>
      <c r="L58" s="83"/>
      <c r="M58" s="46"/>
      <c r="N58" s="46"/>
      <c r="O58" s="277"/>
      <c r="P58" s="46"/>
      <c r="Q58" s="46"/>
      <c r="R58" s="925"/>
      <c r="S58" s="46"/>
      <c r="T58" s="571"/>
      <c r="U58" s="1073"/>
    </row>
    <row r="59" spans="2:21" x14ac:dyDescent="0.25">
      <c r="B59" s="138" t="s">
        <v>396</v>
      </c>
      <c r="C59" s="58"/>
      <c r="D59" s="59" t="s">
        <v>1169</v>
      </c>
      <c r="E59" s="58"/>
      <c r="F59" s="167" t="e">
        <v>#N/A</v>
      </c>
      <c r="G59" s="61">
        <v>0</v>
      </c>
      <c r="H59" s="933">
        <v>0</v>
      </c>
      <c r="I59" s="277"/>
      <c r="J59" s="277"/>
      <c r="K59" s="83"/>
      <c r="L59" s="83"/>
      <c r="M59" s="46"/>
      <c r="N59" s="46"/>
      <c r="O59" s="277"/>
      <c r="P59" s="46"/>
      <c r="Q59" s="46"/>
      <c r="R59" s="925"/>
      <c r="S59" s="46"/>
      <c r="T59" s="571"/>
      <c r="U59" s="1073"/>
    </row>
    <row r="60" spans="2:21" x14ac:dyDescent="0.25">
      <c r="B60" s="138" t="s">
        <v>386</v>
      </c>
      <c r="C60" s="58"/>
      <c r="D60" s="59" t="s">
        <v>1169</v>
      </c>
      <c r="E60" s="58"/>
      <c r="F60" s="167" t="e">
        <v>#N/A</v>
      </c>
      <c r="G60" s="61">
        <v>0</v>
      </c>
      <c r="H60" s="933">
        <v>0</v>
      </c>
      <c r="I60" s="277"/>
      <c r="J60" s="277"/>
      <c r="K60" s="83"/>
      <c r="L60" s="83"/>
      <c r="M60" s="46"/>
      <c r="N60" s="46"/>
      <c r="O60" s="277"/>
      <c r="P60" s="46"/>
      <c r="Q60" s="46"/>
      <c r="R60" s="925"/>
      <c r="S60" s="46"/>
      <c r="T60" s="571"/>
      <c r="U60" s="1073"/>
    </row>
    <row r="61" spans="2:21" x14ac:dyDescent="0.25">
      <c r="B61" s="138" t="s">
        <v>288</v>
      </c>
      <c r="C61" s="58"/>
      <c r="D61" s="59" t="s">
        <v>1159</v>
      </c>
      <c r="E61" s="58"/>
      <c r="F61" s="167" t="e">
        <v>#N/A</v>
      </c>
      <c r="G61" s="61">
        <v>0</v>
      </c>
      <c r="H61" s="933">
        <v>0</v>
      </c>
      <c r="I61" s="277"/>
      <c r="J61" s="277"/>
      <c r="K61" s="83"/>
      <c r="L61" s="83"/>
      <c r="M61" s="46"/>
      <c r="N61" s="46"/>
      <c r="O61" s="277"/>
      <c r="P61" s="46"/>
      <c r="Q61" s="46"/>
      <c r="R61" s="925"/>
      <c r="S61" s="46"/>
      <c r="T61" s="571"/>
      <c r="U61" s="1073"/>
    </row>
    <row r="62" spans="2:21" x14ac:dyDescent="0.25">
      <c r="B62" s="300" t="s">
        <v>674</v>
      </c>
      <c r="C62" s="301"/>
      <c r="D62" s="301"/>
      <c r="E62" s="301"/>
      <c r="F62" s="302"/>
      <c r="G62" s="303"/>
      <c r="H62" s="1066"/>
      <c r="I62" s="289"/>
      <c r="J62" s="289"/>
      <c r="K62" s="310"/>
      <c r="L62" s="310"/>
      <c r="M62" s="289"/>
      <c r="N62" s="289"/>
      <c r="O62" s="289"/>
      <c r="P62" s="289"/>
      <c r="Q62" s="289"/>
      <c r="R62" s="1067"/>
      <c r="S62" s="289"/>
      <c r="T62" s="572"/>
      <c r="U62" s="1074"/>
    </row>
    <row r="63" spans="2:21" x14ac:dyDescent="0.25">
      <c r="B63" s="138" t="s">
        <v>450</v>
      </c>
      <c r="C63" s="58"/>
      <c r="D63" s="59" t="s">
        <v>36</v>
      </c>
      <c r="E63" s="58"/>
      <c r="F63" s="167" t="e">
        <v>#N/A</v>
      </c>
      <c r="G63" s="61">
        <v>0</v>
      </c>
      <c r="H63" s="933">
        <v>0</v>
      </c>
      <c r="I63" s="277"/>
      <c r="J63" s="277"/>
      <c r="K63" s="83"/>
      <c r="L63" s="83"/>
      <c r="M63" s="46"/>
      <c r="N63" s="46"/>
      <c r="O63" s="277"/>
      <c r="P63" s="46"/>
      <c r="Q63" s="46"/>
      <c r="R63" s="925"/>
      <c r="S63" s="46"/>
      <c r="T63" s="571"/>
      <c r="U63" s="1073"/>
    </row>
    <row r="64" spans="2:21" x14ac:dyDescent="0.25">
      <c r="B64" s="138" t="s">
        <v>619</v>
      </c>
      <c r="C64" s="58"/>
      <c r="D64" s="59" t="s">
        <v>6</v>
      </c>
      <c r="E64" s="58"/>
      <c r="F64" s="167" t="e">
        <v>#N/A</v>
      </c>
      <c r="G64" s="61">
        <v>0</v>
      </c>
      <c r="H64" s="933">
        <v>0</v>
      </c>
      <c r="I64" s="277"/>
      <c r="J64" s="277"/>
      <c r="K64" s="83"/>
      <c r="L64" s="83"/>
      <c r="M64" s="46"/>
      <c r="N64" s="46"/>
      <c r="O64" s="277"/>
      <c r="P64" s="46"/>
      <c r="Q64" s="46"/>
      <c r="R64" s="925"/>
      <c r="S64" s="46"/>
      <c r="T64" s="571"/>
      <c r="U64" s="1073"/>
    </row>
    <row r="65" spans="2:21" x14ac:dyDescent="0.25">
      <c r="B65" s="138" t="s">
        <v>451</v>
      </c>
      <c r="C65" s="58"/>
      <c r="D65" s="59" t="s">
        <v>201</v>
      </c>
      <c r="E65" s="58"/>
      <c r="F65" s="167" t="e">
        <v>#N/A</v>
      </c>
      <c r="G65" s="61">
        <v>0</v>
      </c>
      <c r="H65" s="933">
        <v>0</v>
      </c>
      <c r="I65" s="277"/>
      <c r="J65" s="277"/>
      <c r="K65" s="83"/>
      <c r="L65" s="83"/>
      <c r="M65" s="46"/>
      <c r="N65" s="46"/>
      <c r="O65" s="277"/>
      <c r="P65" s="46"/>
      <c r="Q65" s="46"/>
      <c r="R65" s="925"/>
      <c r="S65" s="46"/>
      <c r="T65" s="571"/>
      <c r="U65" s="1073"/>
    </row>
    <row r="66" spans="2:21" x14ac:dyDescent="0.25">
      <c r="B66" s="138" t="s">
        <v>452</v>
      </c>
      <c r="C66" s="58"/>
      <c r="D66" s="59" t="s">
        <v>1169</v>
      </c>
      <c r="E66" s="58"/>
      <c r="F66" s="167" t="e">
        <v>#N/A</v>
      </c>
      <c r="G66" s="61">
        <v>0</v>
      </c>
      <c r="H66" s="933">
        <v>0</v>
      </c>
      <c r="I66" s="277"/>
      <c r="J66" s="277"/>
      <c r="K66" s="83"/>
      <c r="L66" s="83"/>
      <c r="M66" s="46"/>
      <c r="N66" s="46"/>
      <c r="O66" s="277"/>
      <c r="P66" s="46"/>
      <c r="Q66" s="46"/>
      <c r="R66" s="925"/>
      <c r="S66" s="46"/>
      <c r="T66" s="571"/>
      <c r="U66" s="1073"/>
    </row>
    <row r="67" spans="2:21" x14ac:dyDescent="0.25">
      <c r="B67" s="138" t="s">
        <v>453</v>
      </c>
      <c r="C67" s="58"/>
      <c r="D67" s="59" t="s">
        <v>1159</v>
      </c>
      <c r="E67" s="58"/>
      <c r="F67" s="167" t="e">
        <v>#N/A</v>
      </c>
      <c r="G67" s="61">
        <v>0</v>
      </c>
      <c r="H67" s="933">
        <v>0</v>
      </c>
      <c r="I67" s="277"/>
      <c r="J67" s="277"/>
      <c r="K67" s="83"/>
      <c r="L67" s="83"/>
      <c r="M67" s="46"/>
      <c r="N67" s="46"/>
      <c r="O67" s="277"/>
      <c r="P67" s="46"/>
      <c r="Q67" s="46"/>
      <c r="R67" s="925"/>
      <c r="S67" s="46"/>
      <c r="T67" s="571"/>
      <c r="U67" s="1073"/>
    </row>
    <row r="68" spans="2:21" x14ac:dyDescent="0.25">
      <c r="B68" s="138" t="s">
        <v>454</v>
      </c>
      <c r="C68" s="58"/>
      <c r="D68" s="59" t="s">
        <v>14</v>
      </c>
      <c r="E68" s="58"/>
      <c r="F68" s="167" t="e">
        <v>#N/A</v>
      </c>
      <c r="G68" s="61">
        <v>0</v>
      </c>
      <c r="H68" s="933">
        <v>0</v>
      </c>
      <c r="I68" s="277"/>
      <c r="J68" s="277"/>
      <c r="K68" s="83"/>
      <c r="L68" s="83"/>
      <c r="M68" s="46"/>
      <c r="N68" s="46"/>
      <c r="O68" s="277"/>
      <c r="P68" s="46"/>
      <c r="Q68" s="46"/>
      <c r="R68" s="925"/>
      <c r="S68" s="46"/>
      <c r="T68" s="571"/>
      <c r="U68" s="1073"/>
    </row>
    <row r="69" spans="2:21" x14ac:dyDescent="0.25">
      <c r="B69" s="300" t="s">
        <v>675</v>
      </c>
      <c r="C69" s="301"/>
      <c r="D69" s="301"/>
      <c r="E69" s="301"/>
      <c r="F69" s="302"/>
      <c r="G69" s="303"/>
      <c r="H69" s="1066"/>
      <c r="I69" s="289"/>
      <c r="J69" s="289"/>
      <c r="K69" s="310"/>
      <c r="L69" s="310"/>
      <c r="M69" s="289"/>
      <c r="N69" s="289"/>
      <c r="O69" s="289"/>
      <c r="P69" s="289"/>
      <c r="Q69" s="289"/>
      <c r="R69" s="1067"/>
      <c r="S69" s="289"/>
      <c r="T69" s="572"/>
      <c r="U69" s="1074"/>
    </row>
    <row r="70" spans="2:21" x14ac:dyDescent="0.25">
      <c r="B70" s="181" t="s">
        <v>243</v>
      </c>
      <c r="C70" s="46"/>
      <c r="D70" s="136" t="s">
        <v>196</v>
      </c>
      <c r="E70" s="46"/>
      <c r="F70" s="297" t="e">
        <v>#N/A</v>
      </c>
      <c r="G70" s="61">
        <v>0</v>
      </c>
      <c r="H70" s="933">
        <v>0</v>
      </c>
      <c r="I70" s="277"/>
      <c r="J70" s="277"/>
      <c r="K70" s="83"/>
      <c r="L70" s="83"/>
      <c r="M70" s="46"/>
      <c r="N70" s="46"/>
      <c r="O70" s="277"/>
      <c r="P70" s="46"/>
      <c r="Q70" s="46"/>
      <c r="R70" s="925"/>
      <c r="S70" s="46"/>
      <c r="T70" s="571"/>
      <c r="U70" s="1073"/>
    </row>
    <row r="71" spans="2:21" ht="13.8" thickBot="1" x14ac:dyDescent="0.3">
      <c r="B71" s="181" t="s">
        <v>318</v>
      </c>
      <c r="C71" s="46"/>
      <c r="D71" s="136" t="s">
        <v>196</v>
      </c>
      <c r="E71" s="46"/>
      <c r="F71" s="297" t="e">
        <v>#N/A</v>
      </c>
      <c r="G71" s="61">
        <v>0</v>
      </c>
      <c r="H71" s="933">
        <v>0</v>
      </c>
      <c r="I71" s="277"/>
      <c r="J71" s="277"/>
      <c r="K71" s="83"/>
      <c r="L71" s="83"/>
      <c r="M71" s="46"/>
      <c r="N71" s="46"/>
      <c r="O71" s="277"/>
      <c r="P71" s="46"/>
      <c r="Q71" s="46"/>
      <c r="R71" s="925"/>
      <c r="S71" s="46"/>
      <c r="T71" s="571"/>
      <c r="U71" s="1073"/>
    </row>
    <row r="72" spans="2:21" x14ac:dyDescent="0.25">
      <c r="B72" s="86"/>
      <c r="C72" s="87"/>
      <c r="D72" s="88"/>
      <c r="E72" s="89"/>
      <c r="F72" s="219"/>
      <c r="G72" s="173" t="s">
        <v>353</v>
      </c>
      <c r="H72" s="938">
        <v>46772.390099999997</v>
      </c>
      <c r="I72" s="306"/>
      <c r="J72" s="306"/>
      <c r="K72" s="311"/>
      <c r="L72" s="311"/>
      <c r="M72" s="90"/>
      <c r="N72" s="90"/>
      <c r="O72" s="306"/>
      <c r="P72" s="90"/>
      <c r="Q72" s="90">
        <f>SUM(Q6:Q71)</f>
        <v>43717.219713456929</v>
      </c>
      <c r="R72" s="932">
        <f>SUM(R6:R71)</f>
        <v>43717.219713456929</v>
      </c>
      <c r="S72" s="90">
        <f>SUM(S6:S71)</f>
        <v>3055.1702865430698</v>
      </c>
      <c r="T72" s="573"/>
      <c r="U72" s="1077">
        <f>SUM(U6:U68)</f>
        <v>43717.219713456929</v>
      </c>
    </row>
    <row r="73" spans="2:21" ht="13.8" thickBot="1" x14ac:dyDescent="0.3">
      <c r="B73" s="94" t="s">
        <v>420</v>
      </c>
      <c r="C73" s="95"/>
      <c r="D73" s="95"/>
      <c r="E73" s="95"/>
      <c r="F73" s="298"/>
      <c r="G73" s="112"/>
      <c r="H73" s="952"/>
      <c r="I73" s="307"/>
      <c r="J73" s="307"/>
      <c r="K73" s="124"/>
      <c r="L73" s="124"/>
      <c r="M73" s="95"/>
      <c r="N73" s="95"/>
      <c r="O73" s="307"/>
      <c r="P73" s="95"/>
      <c r="Q73" s="95"/>
      <c r="R73" s="922"/>
      <c r="S73" s="95"/>
      <c r="T73" s="574"/>
      <c r="U73" s="1078"/>
    </row>
    <row r="74" spans="2:21" x14ac:dyDescent="0.25">
      <c r="D74" s="43"/>
      <c r="E74" s="43"/>
      <c r="F74" s="186"/>
      <c r="I74" s="305"/>
      <c r="J74" s="305"/>
      <c r="O74" s="305"/>
      <c r="P74" s="43"/>
      <c r="Q74" s="43"/>
    </row>
    <row r="75" spans="2:21" x14ac:dyDescent="0.25">
      <c r="D75" s="43"/>
      <c r="E75" s="43"/>
      <c r="F75" s="186"/>
      <c r="I75" s="305"/>
      <c r="J75" s="305"/>
      <c r="O75" s="305"/>
      <c r="P75" s="43"/>
      <c r="Q75" s="43"/>
    </row>
    <row r="76" spans="2:21" x14ac:dyDescent="0.25">
      <c r="D76" s="43"/>
      <c r="E76" s="43"/>
      <c r="F76" s="186"/>
      <c r="I76" s="305"/>
      <c r="J76" s="305"/>
      <c r="O76" s="305"/>
      <c r="P76" s="43"/>
      <c r="Q76" s="127">
        <f>R72-Q72</f>
        <v>0</v>
      </c>
    </row>
    <row r="77" spans="2:21" x14ac:dyDescent="0.25">
      <c r="D77" s="43"/>
      <c r="E77" s="43"/>
      <c r="F77" s="186"/>
      <c r="I77" s="305"/>
      <c r="J77" s="305"/>
      <c r="O77" s="305"/>
      <c r="P77" s="43"/>
      <c r="Q77" s="43"/>
    </row>
    <row r="78" spans="2:21" x14ac:dyDescent="0.25">
      <c r="D78" s="43"/>
      <c r="E78" s="43"/>
      <c r="F78" s="186"/>
      <c r="I78" s="305"/>
      <c r="J78" s="305"/>
      <c r="O78" s="305"/>
      <c r="P78" s="43"/>
      <c r="Q78" s="43"/>
    </row>
    <row r="79" spans="2:21" x14ac:dyDescent="0.25">
      <c r="D79" s="43"/>
      <c r="E79" s="43"/>
      <c r="F79" s="186"/>
      <c r="I79" s="305"/>
      <c r="J79" s="305"/>
      <c r="O79" s="305"/>
      <c r="P79" s="43"/>
      <c r="Q79" s="43"/>
    </row>
    <row r="80" spans="2:21" x14ac:dyDescent="0.25">
      <c r="D80" s="43"/>
      <c r="E80" s="43"/>
      <c r="F80" s="186"/>
      <c r="I80" s="305"/>
      <c r="J80" s="305"/>
      <c r="O80" s="305"/>
      <c r="P80" s="43"/>
      <c r="Q80" s="43"/>
    </row>
    <row r="81" spans="4:17" x14ac:dyDescent="0.25">
      <c r="D81" s="43"/>
      <c r="E81" s="43"/>
      <c r="F81" s="186"/>
      <c r="I81" s="305"/>
      <c r="J81" s="305"/>
      <c r="O81" s="305"/>
      <c r="P81" s="43"/>
      <c r="Q81" s="43"/>
    </row>
    <row r="82" spans="4:17" x14ac:dyDescent="0.25">
      <c r="D82" s="43"/>
      <c r="E82" s="43"/>
      <c r="F82" s="186"/>
      <c r="I82" s="305"/>
      <c r="J82" s="305"/>
      <c r="O82" s="305"/>
      <c r="P82" s="43"/>
      <c r="Q82" s="43"/>
    </row>
    <row r="83" spans="4:17" x14ac:dyDescent="0.25">
      <c r="D83" s="43"/>
      <c r="E83" s="43"/>
      <c r="F83" s="186"/>
      <c r="I83" s="305"/>
      <c r="J83" s="305"/>
      <c r="O83" s="305"/>
      <c r="P83" s="43"/>
      <c r="Q83" s="43"/>
    </row>
    <row r="84" spans="4:17" x14ac:dyDescent="0.25">
      <c r="D84" s="43"/>
      <c r="E84" s="43"/>
      <c r="F84" s="186"/>
      <c r="I84" s="305"/>
      <c r="J84" s="305"/>
      <c r="O84" s="305"/>
      <c r="P84" s="43"/>
      <c r="Q84" s="43"/>
    </row>
    <row r="85" spans="4:17" x14ac:dyDescent="0.25">
      <c r="D85" s="43"/>
      <c r="E85" s="43"/>
      <c r="F85" s="186"/>
      <c r="I85" s="305"/>
      <c r="J85" s="305"/>
      <c r="O85" s="305"/>
      <c r="P85" s="43"/>
      <c r="Q85" s="43"/>
    </row>
    <row r="86" spans="4:17" x14ac:dyDescent="0.25">
      <c r="D86" s="43"/>
      <c r="E86" s="43"/>
      <c r="F86" s="186"/>
      <c r="I86" s="305"/>
      <c r="J86" s="305"/>
      <c r="O86" s="305"/>
      <c r="P86" s="43"/>
      <c r="Q86" s="43"/>
    </row>
    <row r="87" spans="4:17" x14ac:dyDescent="0.25">
      <c r="D87" s="43"/>
      <c r="E87" s="43"/>
      <c r="F87" s="186"/>
      <c r="I87" s="305"/>
      <c r="J87" s="305"/>
      <c r="O87" s="305"/>
      <c r="P87" s="43"/>
      <c r="Q87" s="43"/>
    </row>
    <row r="88" spans="4:17" x14ac:dyDescent="0.25">
      <c r="D88" s="43"/>
      <c r="E88" s="43"/>
      <c r="F88" s="186"/>
      <c r="I88" s="305"/>
      <c r="J88" s="305"/>
      <c r="O88" s="305"/>
      <c r="P88" s="43"/>
      <c r="Q88" s="43"/>
    </row>
    <row r="89" spans="4:17" x14ac:dyDescent="0.25">
      <c r="D89" s="43"/>
      <c r="E89" s="43"/>
      <c r="F89" s="186"/>
      <c r="I89" s="305"/>
      <c r="J89" s="305"/>
      <c r="O89" s="305"/>
      <c r="P89" s="43"/>
      <c r="Q89" s="43"/>
    </row>
    <row r="90" spans="4:17" x14ac:dyDescent="0.25">
      <c r="D90" s="43"/>
      <c r="E90" s="43"/>
      <c r="F90" s="186"/>
      <c r="I90" s="305"/>
      <c r="J90" s="305"/>
      <c r="O90" s="305"/>
      <c r="P90" s="43"/>
      <c r="Q90" s="43"/>
    </row>
    <row r="91" spans="4:17" x14ac:dyDescent="0.25">
      <c r="D91" s="43"/>
      <c r="E91" s="43"/>
      <c r="F91" s="186"/>
      <c r="I91" s="305"/>
      <c r="J91" s="305"/>
      <c r="O91" s="305"/>
      <c r="P91" s="43"/>
      <c r="Q91" s="43"/>
    </row>
    <row r="92" spans="4:17" x14ac:dyDescent="0.25">
      <c r="D92" s="43"/>
      <c r="E92" s="43"/>
      <c r="F92" s="186"/>
      <c r="I92" s="305"/>
      <c r="J92" s="305"/>
      <c r="O92" s="305"/>
      <c r="P92" s="43"/>
      <c r="Q92" s="43"/>
    </row>
    <row r="93" spans="4:17" x14ac:dyDescent="0.25">
      <c r="D93" s="43"/>
      <c r="E93" s="43"/>
      <c r="F93" s="186"/>
      <c r="I93" s="305"/>
      <c r="J93" s="305"/>
      <c r="O93" s="305"/>
      <c r="P93" s="43"/>
      <c r="Q93" s="43"/>
    </row>
    <row r="94" spans="4:17" x14ac:dyDescent="0.25">
      <c r="D94" s="43"/>
      <c r="E94" s="43"/>
      <c r="F94" s="186"/>
      <c r="I94" s="305"/>
      <c r="J94" s="305"/>
      <c r="O94" s="305"/>
      <c r="P94" s="43"/>
      <c r="Q94" s="43"/>
    </row>
    <row r="95" spans="4:17" x14ac:dyDescent="0.25">
      <c r="D95" s="43"/>
      <c r="E95" s="43"/>
      <c r="F95" s="186"/>
      <c r="I95" s="305"/>
      <c r="J95" s="305"/>
      <c r="O95" s="305"/>
      <c r="P95" s="43"/>
      <c r="Q95" s="43"/>
    </row>
    <row r="96" spans="4:17" x14ac:dyDescent="0.25">
      <c r="D96" s="43"/>
      <c r="E96" s="43"/>
      <c r="F96" s="186"/>
      <c r="I96" s="305"/>
      <c r="J96" s="305"/>
      <c r="O96" s="305"/>
      <c r="P96" s="43"/>
      <c r="Q96" s="43"/>
    </row>
    <row r="97" spans="4:17" x14ac:dyDescent="0.25">
      <c r="D97" s="43"/>
      <c r="E97" s="43"/>
      <c r="F97" s="186"/>
      <c r="I97" s="305"/>
      <c r="J97" s="305"/>
      <c r="O97" s="305"/>
      <c r="P97" s="43"/>
      <c r="Q97" s="43"/>
    </row>
    <row r="98" spans="4:17" x14ac:dyDescent="0.25">
      <c r="D98" s="43"/>
      <c r="E98" s="43"/>
      <c r="F98" s="186"/>
      <c r="I98" s="305"/>
      <c r="J98" s="305"/>
      <c r="O98" s="305"/>
      <c r="P98" s="43"/>
      <c r="Q98" s="43"/>
    </row>
    <row r="99" spans="4:17" x14ac:dyDescent="0.25">
      <c r="D99" s="43"/>
      <c r="E99" s="43"/>
      <c r="F99" s="186"/>
      <c r="I99" s="305"/>
      <c r="J99" s="305"/>
      <c r="O99" s="305"/>
      <c r="P99" s="43"/>
      <c r="Q99" s="43"/>
    </row>
    <row r="100" spans="4:17" x14ac:dyDescent="0.25">
      <c r="D100" s="43"/>
      <c r="E100" s="43"/>
      <c r="F100" s="186"/>
      <c r="I100" s="305"/>
      <c r="J100" s="305"/>
      <c r="O100" s="305"/>
      <c r="P100" s="43"/>
      <c r="Q100" s="43"/>
    </row>
    <row r="101" spans="4:17" x14ac:dyDescent="0.25">
      <c r="D101" s="43"/>
      <c r="E101" s="43"/>
      <c r="F101" s="186"/>
      <c r="I101" s="305"/>
      <c r="J101" s="305"/>
      <c r="O101" s="305"/>
      <c r="P101" s="43"/>
      <c r="Q101" s="43"/>
    </row>
    <row r="102" spans="4:17" x14ac:dyDescent="0.25">
      <c r="D102" s="43"/>
      <c r="E102" s="43"/>
      <c r="F102" s="186"/>
      <c r="I102" s="305"/>
      <c r="J102" s="305"/>
      <c r="O102" s="305"/>
      <c r="P102" s="43"/>
      <c r="Q102" s="43"/>
    </row>
    <row r="103" spans="4:17" x14ac:dyDescent="0.25">
      <c r="D103" s="43"/>
      <c r="E103" s="43"/>
      <c r="F103" s="186"/>
      <c r="I103" s="305"/>
      <c r="J103" s="305"/>
      <c r="O103" s="305"/>
      <c r="P103" s="43"/>
      <c r="Q103" s="43"/>
    </row>
    <row r="104" spans="4:17" x14ac:dyDescent="0.25">
      <c r="D104" s="43"/>
      <c r="E104" s="43"/>
      <c r="F104" s="186"/>
      <c r="I104" s="305"/>
      <c r="J104" s="305"/>
      <c r="O104" s="305"/>
      <c r="P104" s="43"/>
      <c r="Q104" s="43"/>
    </row>
    <row r="105" spans="4:17" x14ac:dyDescent="0.25">
      <c r="D105" s="43"/>
      <c r="E105" s="43"/>
      <c r="F105" s="186"/>
      <c r="I105" s="305"/>
      <c r="J105" s="305"/>
      <c r="O105" s="305"/>
      <c r="P105" s="43"/>
      <c r="Q105" s="43"/>
    </row>
    <row r="106" spans="4:17" x14ac:dyDescent="0.25">
      <c r="D106" s="43"/>
      <c r="E106" s="43"/>
      <c r="F106" s="186"/>
      <c r="I106" s="305"/>
      <c r="J106" s="305"/>
      <c r="O106" s="305"/>
      <c r="P106" s="43"/>
      <c r="Q106" s="43"/>
    </row>
    <row r="107" spans="4:17" x14ac:dyDescent="0.25">
      <c r="D107" s="43"/>
      <c r="E107" s="43"/>
      <c r="F107" s="186"/>
      <c r="I107" s="305"/>
      <c r="J107" s="305"/>
      <c r="O107" s="305"/>
      <c r="P107" s="43"/>
      <c r="Q107" s="43"/>
    </row>
    <row r="108" spans="4:17" x14ac:dyDescent="0.25">
      <c r="D108" s="43"/>
      <c r="E108" s="43"/>
      <c r="F108" s="186"/>
      <c r="I108" s="305"/>
      <c r="J108" s="305"/>
      <c r="O108" s="305"/>
      <c r="P108" s="43"/>
      <c r="Q108" s="43"/>
    </row>
    <row r="109" spans="4:17" x14ac:dyDescent="0.25">
      <c r="D109" s="43"/>
      <c r="E109" s="43"/>
      <c r="F109" s="186"/>
      <c r="I109" s="305"/>
      <c r="J109" s="305"/>
      <c r="O109" s="305"/>
      <c r="P109" s="43"/>
      <c r="Q109" s="43"/>
    </row>
    <row r="110" spans="4:17" x14ac:dyDescent="0.25">
      <c r="D110" s="43"/>
      <c r="E110" s="43"/>
      <c r="F110" s="186"/>
      <c r="I110" s="305"/>
      <c r="J110" s="305"/>
      <c r="O110" s="305"/>
      <c r="P110" s="43"/>
      <c r="Q110" s="43"/>
    </row>
    <row r="111" spans="4:17" x14ac:dyDescent="0.25">
      <c r="D111" s="43"/>
      <c r="E111" s="43"/>
      <c r="F111" s="186"/>
      <c r="I111" s="305"/>
      <c r="J111" s="305"/>
      <c r="O111" s="305"/>
      <c r="P111" s="43"/>
      <c r="Q111" s="43"/>
    </row>
    <row r="112" spans="4:17" x14ac:dyDescent="0.25">
      <c r="D112" s="43"/>
      <c r="E112" s="43"/>
      <c r="F112" s="186"/>
      <c r="I112" s="305"/>
      <c r="J112" s="305"/>
      <c r="O112" s="305"/>
      <c r="P112" s="43"/>
      <c r="Q112" s="43"/>
    </row>
    <row r="113" spans="4:17" x14ac:dyDescent="0.25">
      <c r="D113" s="43"/>
      <c r="E113" s="43"/>
      <c r="F113" s="186"/>
      <c r="I113" s="305"/>
      <c r="J113" s="305"/>
      <c r="O113" s="305"/>
      <c r="P113" s="43"/>
      <c r="Q113" s="43"/>
    </row>
    <row r="114" spans="4:17" x14ac:dyDescent="0.25">
      <c r="D114" s="43"/>
      <c r="E114" s="43"/>
      <c r="F114" s="186"/>
      <c r="I114" s="305"/>
      <c r="J114" s="305"/>
      <c r="O114" s="305"/>
      <c r="P114" s="43"/>
      <c r="Q114" s="43"/>
    </row>
    <row r="115" spans="4:17" x14ac:dyDescent="0.25">
      <c r="D115" s="43"/>
      <c r="E115" s="43"/>
      <c r="F115" s="186"/>
      <c r="I115" s="305"/>
      <c r="J115" s="305"/>
      <c r="O115" s="305"/>
      <c r="P115" s="43"/>
      <c r="Q115" s="43"/>
    </row>
    <row r="116" spans="4:17" x14ac:dyDescent="0.25">
      <c r="D116" s="43"/>
      <c r="E116" s="43"/>
      <c r="F116" s="186"/>
      <c r="I116" s="305"/>
      <c r="J116" s="305"/>
      <c r="O116" s="305"/>
      <c r="P116" s="43"/>
      <c r="Q116" s="43"/>
    </row>
    <row r="117" spans="4:17" x14ac:dyDescent="0.25">
      <c r="D117" s="43"/>
      <c r="E117" s="43"/>
      <c r="F117" s="186"/>
      <c r="I117" s="305"/>
      <c r="J117" s="305"/>
      <c r="O117" s="305"/>
      <c r="P117" s="43"/>
      <c r="Q117" s="43"/>
    </row>
    <row r="118" spans="4:17" x14ac:dyDescent="0.25">
      <c r="D118" s="43"/>
      <c r="E118" s="43"/>
      <c r="F118" s="186"/>
      <c r="I118" s="305"/>
      <c r="J118" s="305"/>
      <c r="O118" s="305"/>
      <c r="P118" s="43"/>
      <c r="Q118" s="43"/>
    </row>
    <row r="119" spans="4:17" x14ac:dyDescent="0.25">
      <c r="D119" s="43"/>
      <c r="E119" s="43"/>
      <c r="F119" s="186"/>
      <c r="I119" s="305"/>
      <c r="J119" s="305"/>
      <c r="O119" s="305"/>
      <c r="P119" s="43"/>
      <c r="Q119" s="43"/>
    </row>
    <row r="120" spans="4:17" x14ac:dyDescent="0.25">
      <c r="D120" s="43"/>
      <c r="E120" s="43"/>
      <c r="F120" s="186"/>
      <c r="I120" s="305"/>
      <c r="J120" s="305"/>
      <c r="O120" s="305"/>
      <c r="P120" s="43"/>
      <c r="Q120" s="43"/>
    </row>
    <row r="121" spans="4:17" x14ac:dyDescent="0.25">
      <c r="D121" s="43"/>
      <c r="E121" s="43"/>
      <c r="F121" s="186"/>
      <c r="I121" s="305"/>
      <c r="J121" s="305"/>
      <c r="O121" s="305"/>
      <c r="P121" s="43"/>
      <c r="Q121" s="43"/>
    </row>
    <row r="122" spans="4:17" x14ac:dyDescent="0.25">
      <c r="D122" s="43"/>
      <c r="E122" s="43"/>
      <c r="F122" s="186"/>
      <c r="I122" s="305"/>
      <c r="J122" s="305"/>
      <c r="O122" s="305"/>
      <c r="P122" s="43"/>
      <c r="Q122" s="43"/>
    </row>
    <row r="123" spans="4:17" x14ac:dyDescent="0.25">
      <c r="D123" s="43"/>
      <c r="E123" s="43"/>
      <c r="F123" s="186"/>
      <c r="I123" s="305"/>
      <c r="J123" s="305"/>
      <c r="O123" s="305"/>
      <c r="P123" s="43"/>
      <c r="Q123" s="43"/>
    </row>
    <row r="124" spans="4:17" x14ac:dyDescent="0.25">
      <c r="D124" s="43"/>
      <c r="E124" s="43"/>
      <c r="F124" s="186"/>
      <c r="I124" s="305"/>
      <c r="J124" s="305"/>
      <c r="O124" s="305"/>
      <c r="P124" s="43"/>
      <c r="Q124" s="43"/>
    </row>
    <row r="125" spans="4:17" x14ac:dyDescent="0.25">
      <c r="D125" s="43"/>
      <c r="E125" s="43"/>
      <c r="F125" s="186"/>
      <c r="I125" s="305"/>
      <c r="J125" s="305"/>
      <c r="O125" s="305"/>
      <c r="P125" s="43"/>
      <c r="Q125" s="43"/>
    </row>
    <row r="126" spans="4:17" x14ac:dyDescent="0.25">
      <c r="D126" s="43"/>
      <c r="E126" s="43"/>
      <c r="F126" s="186"/>
      <c r="I126" s="305"/>
      <c r="J126" s="305"/>
      <c r="O126" s="305"/>
      <c r="P126" s="43"/>
      <c r="Q126" s="43"/>
    </row>
    <row r="127" spans="4:17" x14ac:dyDescent="0.25">
      <c r="D127" s="43"/>
      <c r="E127" s="43"/>
      <c r="F127" s="186"/>
      <c r="I127" s="305"/>
      <c r="J127" s="305"/>
      <c r="O127" s="305"/>
      <c r="P127" s="43"/>
      <c r="Q127" s="43"/>
    </row>
    <row r="128" spans="4:17" x14ac:dyDescent="0.25">
      <c r="D128" s="43"/>
      <c r="E128" s="43"/>
      <c r="F128" s="186"/>
      <c r="I128" s="305"/>
      <c r="J128" s="305"/>
      <c r="O128" s="305"/>
      <c r="P128" s="43"/>
      <c r="Q128" s="43"/>
    </row>
    <row r="129" spans="4:17" x14ac:dyDescent="0.25">
      <c r="D129" s="43"/>
      <c r="E129" s="43"/>
      <c r="F129" s="186"/>
      <c r="I129" s="305"/>
      <c r="J129" s="305"/>
      <c r="O129" s="305"/>
      <c r="P129" s="43"/>
      <c r="Q129" s="43"/>
    </row>
    <row r="130" spans="4:17" x14ac:dyDescent="0.25">
      <c r="D130" s="43"/>
      <c r="E130" s="43"/>
      <c r="F130" s="186"/>
      <c r="I130" s="305"/>
      <c r="J130" s="305"/>
      <c r="O130" s="305"/>
      <c r="P130" s="43"/>
      <c r="Q130" s="43"/>
    </row>
    <row r="131" spans="4:17" x14ac:dyDescent="0.25">
      <c r="E131" s="43"/>
      <c r="F131" s="186"/>
      <c r="J131" s="305"/>
      <c r="P131" s="43"/>
      <c r="Q131" s="43"/>
    </row>
    <row r="132" spans="4:17" x14ac:dyDescent="0.25">
      <c r="E132" s="43"/>
      <c r="F132" s="186"/>
      <c r="J132" s="305"/>
      <c r="P132" s="43"/>
      <c r="Q132" s="43"/>
    </row>
    <row r="133" spans="4:17" x14ac:dyDescent="0.25">
      <c r="E133" s="43"/>
      <c r="F133" s="186"/>
      <c r="J133" s="305"/>
      <c r="P133" s="43"/>
      <c r="Q133" s="43"/>
    </row>
    <row r="134" spans="4:17" x14ac:dyDescent="0.25">
      <c r="E134" s="43"/>
      <c r="F134" s="186"/>
      <c r="J134" s="305"/>
      <c r="P134" s="43"/>
      <c r="Q134" s="43"/>
    </row>
    <row r="135" spans="4:17" x14ac:dyDescent="0.25">
      <c r="E135" s="43"/>
      <c r="F135" s="186"/>
      <c r="J135" s="305"/>
      <c r="P135" s="43"/>
      <c r="Q135" s="43"/>
    </row>
    <row r="136" spans="4:17" x14ac:dyDescent="0.25">
      <c r="E136" s="43"/>
      <c r="F136" s="186"/>
      <c r="J136" s="305"/>
      <c r="P136" s="43"/>
      <c r="Q136" s="43"/>
    </row>
    <row r="137" spans="4:17" x14ac:dyDescent="0.25">
      <c r="E137" s="43"/>
      <c r="F137" s="186"/>
      <c r="J137" s="305"/>
      <c r="P137" s="43"/>
      <c r="Q137" s="43"/>
    </row>
    <row r="138" spans="4:17" x14ac:dyDescent="0.25">
      <c r="E138" s="43"/>
      <c r="F138" s="186"/>
      <c r="J138" s="305"/>
      <c r="P138" s="43"/>
      <c r="Q138" s="43"/>
    </row>
    <row r="139" spans="4:17" x14ac:dyDescent="0.25">
      <c r="E139" s="43"/>
      <c r="F139" s="186"/>
      <c r="J139" s="305"/>
      <c r="P139" s="43"/>
      <c r="Q139" s="43"/>
    </row>
    <row r="140" spans="4:17" x14ac:dyDescent="0.25">
      <c r="E140" s="43"/>
      <c r="F140" s="186"/>
      <c r="J140" s="305"/>
      <c r="P140" s="43"/>
      <c r="Q140" s="43"/>
    </row>
    <row r="141" spans="4:17" x14ac:dyDescent="0.25">
      <c r="E141" s="43"/>
      <c r="F141" s="186"/>
      <c r="J141" s="305"/>
      <c r="P141" s="43"/>
      <c r="Q141" s="43"/>
    </row>
    <row r="142" spans="4:17" x14ac:dyDescent="0.25">
      <c r="E142" s="43"/>
      <c r="F142" s="186"/>
      <c r="J142" s="305"/>
      <c r="P142" s="43"/>
      <c r="Q142" s="43"/>
    </row>
    <row r="143" spans="4:17" x14ac:dyDescent="0.25">
      <c r="E143" s="43"/>
      <c r="F143" s="186"/>
      <c r="J143" s="305"/>
      <c r="P143" s="43"/>
      <c r="Q143" s="43"/>
    </row>
    <row r="144" spans="4:17" x14ac:dyDescent="0.25">
      <c r="E144" s="43"/>
      <c r="F144" s="186"/>
      <c r="J144" s="305"/>
      <c r="P144" s="43"/>
      <c r="Q144" s="43"/>
    </row>
    <row r="145" spans="5:17" x14ac:dyDescent="0.25">
      <c r="E145" s="43"/>
      <c r="F145" s="186"/>
      <c r="J145" s="305"/>
      <c r="P145" s="43"/>
      <c r="Q145" s="43"/>
    </row>
    <row r="146" spans="5:17" x14ac:dyDescent="0.25">
      <c r="E146" s="43"/>
      <c r="F146" s="186"/>
      <c r="J146" s="305"/>
      <c r="P146" s="43"/>
      <c r="Q146" s="43"/>
    </row>
    <row r="147" spans="5:17" x14ac:dyDescent="0.25">
      <c r="E147" s="43"/>
      <c r="F147" s="186"/>
      <c r="J147" s="305"/>
      <c r="P147" s="43"/>
      <c r="Q147" s="43"/>
    </row>
    <row r="148" spans="5:17" x14ac:dyDescent="0.25">
      <c r="E148" s="43"/>
      <c r="F148" s="186"/>
      <c r="J148" s="305"/>
      <c r="P148" s="43"/>
      <c r="Q148" s="43"/>
    </row>
    <row r="149" spans="5:17" x14ac:dyDescent="0.25">
      <c r="E149" s="43"/>
      <c r="F149" s="186"/>
      <c r="J149" s="305"/>
      <c r="P149" s="43"/>
      <c r="Q149" s="43"/>
    </row>
    <row r="150" spans="5:17" x14ac:dyDescent="0.25">
      <c r="E150" s="43"/>
      <c r="F150" s="186"/>
      <c r="J150" s="305"/>
      <c r="P150" s="43"/>
      <c r="Q150" s="43"/>
    </row>
    <row r="151" spans="5:17" x14ac:dyDescent="0.25">
      <c r="E151" s="43"/>
      <c r="F151" s="186"/>
      <c r="J151" s="305"/>
      <c r="P151" s="43"/>
      <c r="Q151" s="43"/>
    </row>
    <row r="152" spans="5:17" x14ac:dyDescent="0.25">
      <c r="E152" s="43"/>
      <c r="F152" s="186"/>
      <c r="J152" s="305"/>
      <c r="P152" s="43"/>
      <c r="Q152" s="43"/>
    </row>
    <row r="153" spans="5:17" x14ac:dyDescent="0.25">
      <c r="E153" s="43"/>
      <c r="F153" s="186"/>
      <c r="J153" s="305"/>
      <c r="P153" s="43"/>
      <c r="Q153" s="43"/>
    </row>
    <row r="154" spans="5:17" x14ac:dyDescent="0.25">
      <c r="E154" s="43"/>
      <c r="F154" s="186"/>
      <c r="J154" s="305"/>
      <c r="P154" s="43"/>
      <c r="Q154" s="43"/>
    </row>
    <row r="155" spans="5:17" x14ac:dyDescent="0.25">
      <c r="E155" s="43"/>
      <c r="F155" s="186"/>
      <c r="J155" s="305"/>
      <c r="P155" s="43"/>
      <c r="Q155" s="43"/>
    </row>
    <row r="156" spans="5:17" x14ac:dyDescent="0.25">
      <c r="E156" s="43"/>
      <c r="F156" s="186"/>
      <c r="J156" s="305"/>
      <c r="P156" s="43"/>
      <c r="Q156" s="43"/>
    </row>
    <row r="157" spans="5:17" x14ac:dyDescent="0.25">
      <c r="E157" s="43"/>
      <c r="F157" s="186"/>
      <c r="J157" s="305"/>
      <c r="P157" s="43"/>
      <c r="Q157" s="43"/>
    </row>
    <row r="158" spans="5:17" x14ac:dyDescent="0.25">
      <c r="E158" s="43"/>
      <c r="F158" s="186"/>
      <c r="J158" s="305"/>
      <c r="P158" s="43"/>
      <c r="Q158" s="43"/>
    </row>
    <row r="159" spans="5:17" x14ac:dyDescent="0.25">
      <c r="E159" s="43"/>
      <c r="F159" s="186"/>
      <c r="J159" s="305"/>
      <c r="P159" s="43"/>
      <c r="Q159" s="43"/>
    </row>
    <row r="160" spans="5:17" x14ac:dyDescent="0.25">
      <c r="E160" s="43"/>
      <c r="F160" s="186"/>
      <c r="J160" s="305"/>
      <c r="P160" s="43"/>
      <c r="Q160" s="43"/>
    </row>
    <row r="161" spans="5:17" x14ac:dyDescent="0.25">
      <c r="E161" s="43"/>
      <c r="F161" s="186"/>
      <c r="J161" s="305"/>
      <c r="P161" s="43"/>
      <c r="Q161" s="43"/>
    </row>
    <row r="162" spans="5:17" x14ac:dyDescent="0.25">
      <c r="E162" s="43"/>
      <c r="F162" s="186"/>
      <c r="J162" s="305"/>
      <c r="P162" s="43"/>
      <c r="Q162" s="43"/>
    </row>
    <row r="163" spans="5:17" x14ac:dyDescent="0.25">
      <c r="E163" s="43"/>
      <c r="F163" s="186"/>
      <c r="J163" s="305"/>
      <c r="P163" s="43"/>
      <c r="Q163" s="43"/>
    </row>
    <row r="164" spans="5:17" x14ac:dyDescent="0.25">
      <c r="E164" s="43"/>
      <c r="F164" s="186"/>
      <c r="J164" s="305"/>
      <c r="P164" s="43"/>
      <c r="Q164" s="43"/>
    </row>
    <row r="165" spans="5:17" x14ac:dyDescent="0.25">
      <c r="E165" s="43"/>
      <c r="F165" s="186"/>
      <c r="J165" s="305"/>
      <c r="P165" s="43"/>
      <c r="Q165" s="43"/>
    </row>
    <row r="166" spans="5:17" x14ac:dyDescent="0.25">
      <c r="E166" s="43"/>
      <c r="F166" s="186"/>
      <c r="J166" s="305"/>
      <c r="P166" s="43"/>
      <c r="Q166" s="43"/>
    </row>
    <row r="167" spans="5:17" x14ac:dyDescent="0.25">
      <c r="E167" s="43"/>
      <c r="F167" s="186"/>
      <c r="J167" s="305"/>
      <c r="P167" s="43"/>
      <c r="Q167" s="43"/>
    </row>
    <row r="168" spans="5:17" x14ac:dyDescent="0.25">
      <c r="E168" s="43"/>
      <c r="F168" s="186"/>
      <c r="J168" s="305"/>
      <c r="P168" s="43"/>
      <c r="Q168" s="43"/>
    </row>
    <row r="169" spans="5:17" x14ac:dyDescent="0.25">
      <c r="E169" s="43"/>
      <c r="F169" s="186"/>
      <c r="J169" s="305"/>
      <c r="P169" s="43"/>
      <c r="Q169" s="43"/>
    </row>
    <row r="170" spans="5:17" x14ac:dyDescent="0.25">
      <c r="E170" s="43"/>
      <c r="F170" s="186"/>
      <c r="J170" s="305"/>
      <c r="P170" s="43"/>
      <c r="Q170" s="43"/>
    </row>
    <row r="171" spans="5:17" x14ac:dyDescent="0.25">
      <c r="E171" s="43"/>
      <c r="F171" s="186"/>
      <c r="J171" s="305"/>
      <c r="P171" s="43"/>
      <c r="Q171" s="43"/>
    </row>
    <row r="172" spans="5:17" x14ac:dyDescent="0.25">
      <c r="E172" s="43"/>
      <c r="F172" s="186"/>
      <c r="J172" s="305"/>
      <c r="P172" s="43"/>
      <c r="Q172" s="43"/>
    </row>
    <row r="173" spans="5:17" x14ac:dyDescent="0.25">
      <c r="E173" s="43"/>
      <c r="F173" s="186"/>
      <c r="J173" s="305"/>
      <c r="P173" s="43"/>
      <c r="Q173" s="43"/>
    </row>
    <row r="174" spans="5:17" x14ac:dyDescent="0.25">
      <c r="E174" s="43"/>
      <c r="F174" s="186"/>
      <c r="J174" s="305"/>
      <c r="P174" s="43"/>
      <c r="Q174" s="43"/>
    </row>
    <row r="175" spans="5:17" x14ac:dyDescent="0.25">
      <c r="E175" s="43"/>
      <c r="F175" s="186"/>
      <c r="J175" s="305"/>
      <c r="P175" s="43"/>
      <c r="Q175" s="43"/>
    </row>
    <row r="176" spans="5:17" x14ac:dyDescent="0.25">
      <c r="E176" s="43"/>
      <c r="F176" s="186"/>
      <c r="J176" s="305"/>
      <c r="P176" s="43"/>
      <c r="Q176" s="43"/>
    </row>
    <row r="177" spans="5:17" x14ac:dyDescent="0.25">
      <c r="E177" s="43"/>
      <c r="F177" s="186"/>
      <c r="J177" s="305"/>
      <c r="P177" s="43"/>
      <c r="Q177" s="43"/>
    </row>
    <row r="178" spans="5:17" x14ac:dyDescent="0.25">
      <c r="E178" s="43"/>
      <c r="F178" s="186"/>
      <c r="J178" s="305"/>
      <c r="P178" s="43"/>
      <c r="Q178" s="43"/>
    </row>
    <row r="179" spans="5:17" x14ac:dyDescent="0.25">
      <c r="E179" s="43"/>
      <c r="F179" s="186"/>
      <c r="J179" s="305"/>
      <c r="P179" s="43"/>
      <c r="Q179" s="43"/>
    </row>
    <row r="180" spans="5:17" x14ac:dyDescent="0.25">
      <c r="E180" s="43"/>
      <c r="F180" s="186"/>
      <c r="J180" s="305"/>
      <c r="P180" s="43"/>
      <c r="Q180" s="43"/>
    </row>
    <row r="181" spans="5:17" x14ac:dyDescent="0.25">
      <c r="E181" s="43"/>
      <c r="F181" s="186"/>
      <c r="J181" s="305"/>
      <c r="P181" s="43"/>
      <c r="Q181" s="43"/>
    </row>
    <row r="182" spans="5:17" x14ac:dyDescent="0.25">
      <c r="E182" s="43"/>
      <c r="F182" s="186"/>
      <c r="J182" s="305"/>
      <c r="P182" s="43"/>
      <c r="Q182" s="43"/>
    </row>
    <row r="183" spans="5:17" x14ac:dyDescent="0.25">
      <c r="E183" s="43"/>
      <c r="F183" s="186"/>
      <c r="J183" s="305"/>
      <c r="P183" s="43"/>
      <c r="Q183" s="43"/>
    </row>
    <row r="184" spans="5:17" x14ac:dyDescent="0.25">
      <c r="E184" s="43"/>
      <c r="F184" s="186"/>
      <c r="J184" s="305"/>
      <c r="P184" s="43"/>
      <c r="Q184" s="43"/>
    </row>
    <row r="185" spans="5:17" x14ac:dyDescent="0.25">
      <c r="E185" s="43"/>
      <c r="F185" s="186"/>
      <c r="J185" s="305"/>
      <c r="P185" s="43"/>
      <c r="Q185" s="43"/>
    </row>
    <row r="186" spans="5:17" x14ac:dyDescent="0.25">
      <c r="E186" s="43"/>
      <c r="F186" s="186"/>
      <c r="J186" s="305"/>
      <c r="P186" s="43"/>
      <c r="Q186" s="43"/>
    </row>
    <row r="187" spans="5:17" x14ac:dyDescent="0.25">
      <c r="E187" s="43"/>
      <c r="F187" s="186"/>
      <c r="J187" s="305"/>
      <c r="P187" s="43"/>
      <c r="Q187" s="43"/>
    </row>
    <row r="188" spans="5:17" x14ac:dyDescent="0.25">
      <c r="E188" s="43"/>
      <c r="F188" s="186"/>
      <c r="J188" s="305"/>
      <c r="P188" s="43"/>
      <c r="Q188" s="43"/>
    </row>
    <row r="189" spans="5:17" x14ac:dyDescent="0.25">
      <c r="E189" s="43"/>
      <c r="F189" s="186"/>
      <c r="J189" s="305"/>
      <c r="P189" s="43"/>
      <c r="Q189" s="43"/>
    </row>
    <row r="190" spans="5:17" x14ac:dyDescent="0.25">
      <c r="E190" s="43"/>
      <c r="F190" s="186"/>
      <c r="J190" s="305"/>
      <c r="P190" s="43"/>
      <c r="Q190" s="43"/>
    </row>
    <row r="191" spans="5:17" x14ac:dyDescent="0.25">
      <c r="E191" s="43"/>
      <c r="F191" s="186"/>
      <c r="J191" s="305"/>
      <c r="P191" s="43"/>
      <c r="Q191" s="43"/>
    </row>
    <row r="192" spans="5:17" x14ac:dyDescent="0.25">
      <c r="E192" s="43"/>
      <c r="F192" s="186"/>
      <c r="J192" s="305"/>
      <c r="P192" s="43"/>
      <c r="Q192" s="43"/>
    </row>
    <row r="193" spans="5:17" x14ac:dyDescent="0.25">
      <c r="E193" s="43"/>
      <c r="F193" s="186"/>
      <c r="J193" s="305"/>
      <c r="P193" s="43"/>
      <c r="Q193" s="43"/>
    </row>
    <row r="194" spans="5:17" x14ac:dyDescent="0.25">
      <c r="E194" s="43"/>
      <c r="F194" s="186"/>
      <c r="J194" s="305"/>
      <c r="P194" s="43"/>
      <c r="Q194" s="43"/>
    </row>
    <row r="195" spans="5:17" x14ac:dyDescent="0.25">
      <c r="E195" s="43"/>
      <c r="F195" s="186"/>
      <c r="J195" s="305"/>
      <c r="P195" s="43"/>
      <c r="Q195" s="43"/>
    </row>
    <row r="196" spans="5:17" x14ac:dyDescent="0.25">
      <c r="E196" s="43"/>
      <c r="F196" s="186"/>
      <c r="J196" s="305"/>
      <c r="P196" s="43"/>
      <c r="Q196" s="43"/>
    </row>
    <row r="197" spans="5:17" x14ac:dyDescent="0.25">
      <c r="E197" s="43"/>
      <c r="F197" s="186"/>
      <c r="J197" s="305"/>
      <c r="P197" s="43"/>
      <c r="Q197" s="43"/>
    </row>
    <row r="198" spans="5:17" x14ac:dyDescent="0.25">
      <c r="E198" s="43"/>
      <c r="F198" s="186"/>
      <c r="J198" s="305"/>
      <c r="P198" s="43"/>
      <c r="Q198" s="43"/>
    </row>
    <row r="199" spans="5:17" x14ac:dyDescent="0.25">
      <c r="E199" s="43"/>
      <c r="F199" s="186"/>
      <c r="J199" s="305"/>
      <c r="P199" s="43"/>
      <c r="Q199" s="43"/>
    </row>
    <row r="200" spans="5:17" x14ac:dyDescent="0.25">
      <c r="E200" s="43"/>
      <c r="F200" s="186"/>
      <c r="J200" s="305"/>
      <c r="P200" s="43"/>
      <c r="Q200" s="43"/>
    </row>
    <row r="201" spans="5:17" x14ac:dyDescent="0.25">
      <c r="E201" s="43"/>
      <c r="F201" s="186"/>
      <c r="J201" s="305"/>
      <c r="P201" s="43"/>
      <c r="Q201" s="43"/>
    </row>
    <row r="202" spans="5:17" x14ac:dyDescent="0.25">
      <c r="E202" s="43"/>
      <c r="F202" s="186"/>
      <c r="J202" s="305"/>
      <c r="P202" s="43"/>
      <c r="Q202" s="43"/>
    </row>
    <row r="203" spans="5:17" x14ac:dyDescent="0.25">
      <c r="E203" s="43"/>
      <c r="F203" s="186"/>
      <c r="J203" s="305"/>
      <c r="P203" s="43"/>
      <c r="Q203" s="43"/>
    </row>
    <row r="204" spans="5:17" x14ac:dyDescent="0.25">
      <c r="E204" s="43"/>
      <c r="F204" s="186"/>
      <c r="J204" s="305"/>
      <c r="P204" s="43"/>
      <c r="Q204" s="43"/>
    </row>
    <row r="205" spans="5:17" x14ac:dyDescent="0.25">
      <c r="E205" s="43"/>
      <c r="F205" s="186"/>
      <c r="J205" s="305"/>
      <c r="P205" s="43"/>
      <c r="Q205" s="43"/>
    </row>
    <row r="206" spans="5:17" x14ac:dyDescent="0.25">
      <c r="E206" s="43"/>
      <c r="F206" s="186"/>
      <c r="J206" s="305"/>
      <c r="P206" s="43"/>
      <c r="Q206" s="43"/>
    </row>
    <row r="207" spans="5:17" x14ac:dyDescent="0.25">
      <c r="E207" s="43"/>
      <c r="F207" s="186"/>
      <c r="J207" s="305"/>
      <c r="P207" s="43"/>
      <c r="Q207" s="43"/>
    </row>
    <row r="208" spans="5:17" x14ac:dyDescent="0.25">
      <c r="E208" s="43"/>
      <c r="F208" s="186"/>
      <c r="J208" s="305"/>
      <c r="P208" s="43"/>
      <c r="Q208" s="43"/>
    </row>
    <row r="209" spans="5:17" x14ac:dyDescent="0.25">
      <c r="E209" s="43"/>
      <c r="F209" s="186"/>
      <c r="J209" s="305"/>
      <c r="P209" s="43"/>
      <c r="Q209" s="43"/>
    </row>
    <row r="210" spans="5:17" x14ac:dyDescent="0.25">
      <c r="E210" s="43"/>
      <c r="F210" s="186"/>
      <c r="J210" s="305"/>
      <c r="P210" s="43"/>
      <c r="Q210" s="43"/>
    </row>
    <row r="211" spans="5:17" x14ac:dyDescent="0.25">
      <c r="E211" s="43"/>
      <c r="F211" s="186"/>
      <c r="J211" s="305"/>
      <c r="P211" s="43"/>
      <c r="Q211" s="43"/>
    </row>
    <row r="212" spans="5:17" x14ac:dyDescent="0.25">
      <c r="E212" s="43"/>
      <c r="F212" s="186"/>
      <c r="J212" s="305"/>
      <c r="P212" s="43"/>
      <c r="Q212" s="43"/>
    </row>
    <row r="213" spans="5:17" x14ac:dyDescent="0.25">
      <c r="E213" s="43"/>
      <c r="F213" s="186"/>
      <c r="J213" s="305"/>
      <c r="P213" s="43"/>
      <c r="Q213" s="43"/>
    </row>
    <row r="214" spans="5:17" x14ac:dyDescent="0.25">
      <c r="E214" s="43"/>
      <c r="F214" s="186"/>
      <c r="J214" s="305"/>
      <c r="P214" s="43"/>
      <c r="Q214" s="43"/>
    </row>
    <row r="215" spans="5:17" x14ac:dyDescent="0.25">
      <c r="E215" s="43"/>
      <c r="F215" s="186"/>
      <c r="J215" s="305"/>
      <c r="P215" s="43"/>
      <c r="Q215" s="43"/>
    </row>
    <row r="216" spans="5:17" x14ac:dyDescent="0.25">
      <c r="E216" s="43"/>
      <c r="F216" s="186"/>
      <c r="J216" s="305"/>
      <c r="P216" s="43"/>
      <c r="Q216" s="43"/>
    </row>
    <row r="217" spans="5:17" x14ac:dyDescent="0.25">
      <c r="E217" s="43"/>
      <c r="F217" s="186"/>
      <c r="J217" s="305"/>
      <c r="P217" s="43"/>
      <c r="Q217" s="43"/>
    </row>
    <row r="218" spans="5:17" x14ac:dyDescent="0.25">
      <c r="E218" s="43"/>
      <c r="F218" s="186"/>
      <c r="J218" s="305"/>
      <c r="P218" s="43"/>
      <c r="Q218" s="43"/>
    </row>
    <row r="219" spans="5:17" x14ac:dyDescent="0.25">
      <c r="E219" s="43"/>
      <c r="F219" s="186"/>
      <c r="J219" s="305"/>
      <c r="P219" s="43"/>
      <c r="Q219" s="43"/>
    </row>
    <row r="220" spans="5:17" x14ac:dyDescent="0.25">
      <c r="E220" s="43"/>
      <c r="F220" s="186"/>
      <c r="J220" s="305"/>
      <c r="P220" s="43"/>
      <c r="Q220" s="43"/>
    </row>
    <row r="221" spans="5:17" x14ac:dyDescent="0.25">
      <c r="E221" s="43"/>
      <c r="F221" s="186"/>
      <c r="J221" s="305"/>
      <c r="P221" s="43"/>
      <c r="Q221" s="43"/>
    </row>
    <row r="222" spans="5:17" x14ac:dyDescent="0.25">
      <c r="E222" s="43"/>
      <c r="F222" s="186"/>
      <c r="J222" s="305"/>
      <c r="P222" s="43"/>
      <c r="Q222" s="43"/>
    </row>
    <row r="223" spans="5:17" x14ac:dyDescent="0.25">
      <c r="E223" s="43"/>
      <c r="F223" s="186"/>
      <c r="J223" s="305"/>
      <c r="P223" s="43"/>
      <c r="Q223" s="43"/>
    </row>
    <row r="224" spans="5:17" x14ac:dyDescent="0.25">
      <c r="E224" s="43"/>
      <c r="F224" s="186"/>
      <c r="J224" s="305"/>
      <c r="P224" s="43"/>
      <c r="Q224" s="43"/>
    </row>
    <row r="225" spans="5:17" x14ac:dyDescent="0.25">
      <c r="E225" s="43"/>
      <c r="F225" s="186"/>
      <c r="J225" s="305"/>
      <c r="P225" s="43"/>
      <c r="Q225" s="43"/>
    </row>
    <row r="226" spans="5:17" x14ac:dyDescent="0.25">
      <c r="E226" s="43"/>
      <c r="F226" s="186"/>
      <c r="J226" s="305"/>
      <c r="P226" s="43"/>
      <c r="Q226" s="43"/>
    </row>
    <row r="227" spans="5:17" x14ac:dyDescent="0.25">
      <c r="E227" s="43"/>
      <c r="F227" s="186"/>
      <c r="J227" s="305"/>
      <c r="P227" s="43"/>
      <c r="Q227" s="43"/>
    </row>
    <row r="228" spans="5:17" x14ac:dyDescent="0.25">
      <c r="E228" s="43"/>
      <c r="F228" s="186"/>
      <c r="J228" s="305"/>
      <c r="P228" s="43"/>
      <c r="Q228" s="43"/>
    </row>
    <row r="229" spans="5:17" x14ac:dyDescent="0.25">
      <c r="E229" s="43"/>
      <c r="F229" s="186"/>
      <c r="J229" s="305"/>
      <c r="P229" s="43"/>
      <c r="Q229" s="43"/>
    </row>
    <row r="230" spans="5:17" x14ac:dyDescent="0.25">
      <c r="E230" s="43"/>
      <c r="F230" s="186"/>
      <c r="J230" s="305"/>
      <c r="P230" s="43"/>
      <c r="Q230" s="43"/>
    </row>
    <row r="231" spans="5:17" x14ac:dyDescent="0.25">
      <c r="E231" s="43"/>
      <c r="F231" s="186"/>
      <c r="J231" s="305"/>
      <c r="P231" s="43"/>
      <c r="Q231" s="43"/>
    </row>
    <row r="232" spans="5:17" x14ac:dyDescent="0.25">
      <c r="E232" s="43"/>
      <c r="F232" s="186"/>
      <c r="J232" s="305"/>
      <c r="P232" s="43"/>
      <c r="Q232" s="43"/>
    </row>
    <row r="233" spans="5:17" x14ac:dyDescent="0.25">
      <c r="E233" s="43"/>
      <c r="F233" s="186"/>
      <c r="J233" s="305"/>
      <c r="P233" s="43"/>
      <c r="Q233" s="43"/>
    </row>
    <row r="234" spans="5:17" x14ac:dyDescent="0.25">
      <c r="E234" s="43"/>
      <c r="F234" s="186"/>
      <c r="J234" s="305"/>
      <c r="P234" s="43"/>
      <c r="Q234" s="43"/>
    </row>
    <row r="235" spans="5:17" x14ac:dyDescent="0.25">
      <c r="E235" s="43"/>
      <c r="F235" s="186"/>
      <c r="J235" s="305"/>
      <c r="P235" s="43"/>
      <c r="Q235" s="43"/>
    </row>
    <row r="236" spans="5:17" x14ac:dyDescent="0.25">
      <c r="E236" s="43"/>
      <c r="F236" s="186"/>
      <c r="J236" s="305"/>
      <c r="P236" s="43"/>
      <c r="Q236" s="43"/>
    </row>
    <row r="237" spans="5:17" x14ac:dyDescent="0.25">
      <c r="E237" s="43"/>
      <c r="F237" s="186"/>
      <c r="J237" s="305"/>
      <c r="P237" s="43"/>
      <c r="Q237" s="43"/>
    </row>
    <row r="238" spans="5:17" x14ac:dyDescent="0.25">
      <c r="E238" s="43"/>
      <c r="F238" s="186"/>
      <c r="J238" s="305"/>
      <c r="P238" s="43"/>
      <c r="Q238" s="43"/>
    </row>
    <row r="239" spans="5:17" x14ac:dyDescent="0.25">
      <c r="E239" s="43"/>
      <c r="F239" s="186"/>
      <c r="J239" s="305"/>
      <c r="P239" s="43"/>
      <c r="Q239" s="43"/>
    </row>
    <row r="240" spans="5:17" x14ac:dyDescent="0.25">
      <c r="E240" s="43"/>
      <c r="F240" s="186"/>
      <c r="J240" s="305"/>
      <c r="P240" s="43"/>
      <c r="Q240" s="43"/>
    </row>
    <row r="241" spans="5:17" x14ac:dyDescent="0.25">
      <c r="E241" s="43"/>
      <c r="F241" s="186"/>
      <c r="J241" s="305"/>
      <c r="P241" s="43"/>
      <c r="Q241" s="43"/>
    </row>
    <row r="242" spans="5:17" x14ac:dyDescent="0.25">
      <c r="E242" s="43"/>
      <c r="F242" s="186"/>
      <c r="J242" s="305"/>
      <c r="P242" s="43"/>
      <c r="Q242" s="43"/>
    </row>
    <row r="243" spans="5:17" x14ac:dyDescent="0.25">
      <c r="E243" s="43"/>
      <c r="F243" s="186"/>
      <c r="J243" s="305"/>
      <c r="P243" s="43"/>
      <c r="Q243" s="43"/>
    </row>
    <row r="244" spans="5:17" x14ac:dyDescent="0.25">
      <c r="E244" s="43"/>
      <c r="F244" s="186"/>
      <c r="J244" s="305"/>
      <c r="P244" s="43"/>
      <c r="Q244" s="43"/>
    </row>
    <row r="245" spans="5:17" x14ac:dyDescent="0.25">
      <c r="E245" s="43"/>
      <c r="F245" s="186"/>
      <c r="J245" s="305"/>
      <c r="P245" s="43"/>
      <c r="Q245" s="43"/>
    </row>
    <row r="246" spans="5:17" x14ac:dyDescent="0.25">
      <c r="E246" s="43"/>
      <c r="F246" s="186"/>
      <c r="J246" s="305"/>
      <c r="P246" s="43"/>
      <c r="Q246" s="43"/>
    </row>
    <row r="247" spans="5:17" x14ac:dyDescent="0.25">
      <c r="E247" s="43"/>
      <c r="F247" s="186"/>
      <c r="J247" s="305"/>
      <c r="P247" s="43"/>
      <c r="Q247" s="43"/>
    </row>
    <row r="248" spans="5:17" x14ac:dyDescent="0.25">
      <c r="E248" s="43"/>
      <c r="F248" s="186"/>
      <c r="J248" s="305"/>
      <c r="P248" s="43"/>
      <c r="Q248" s="43"/>
    </row>
    <row r="249" spans="5:17" x14ac:dyDescent="0.25">
      <c r="E249" s="43"/>
      <c r="F249" s="186"/>
      <c r="J249" s="305"/>
      <c r="P249" s="43"/>
      <c r="Q249" s="43"/>
    </row>
    <row r="250" spans="5:17" x14ac:dyDescent="0.25">
      <c r="E250" s="43"/>
      <c r="F250" s="186"/>
      <c r="J250" s="305"/>
      <c r="P250" s="43"/>
      <c r="Q250" s="43"/>
    </row>
    <row r="251" spans="5:17" x14ac:dyDescent="0.25">
      <c r="E251" s="43"/>
      <c r="F251" s="186"/>
      <c r="J251" s="305"/>
      <c r="P251" s="43"/>
      <c r="Q251" s="43"/>
    </row>
    <row r="252" spans="5:17" x14ac:dyDescent="0.25">
      <c r="E252" s="43"/>
      <c r="F252" s="186"/>
      <c r="J252" s="305"/>
      <c r="P252" s="43"/>
      <c r="Q252" s="43"/>
    </row>
    <row r="253" spans="5:17" x14ac:dyDescent="0.25">
      <c r="E253" s="43"/>
      <c r="F253" s="186"/>
      <c r="J253" s="305"/>
      <c r="P253" s="43"/>
      <c r="Q253" s="43"/>
    </row>
    <row r="254" spans="5:17" x14ac:dyDescent="0.25">
      <c r="E254" s="43"/>
      <c r="F254" s="186"/>
      <c r="J254" s="305"/>
      <c r="P254" s="43"/>
      <c r="Q254" s="43"/>
    </row>
    <row r="255" spans="5:17" x14ac:dyDescent="0.25">
      <c r="E255" s="43"/>
      <c r="F255" s="186"/>
      <c r="J255" s="305"/>
      <c r="P255" s="43"/>
      <c r="Q255" s="43"/>
    </row>
    <row r="256" spans="5:17" x14ac:dyDescent="0.25">
      <c r="E256" s="43"/>
      <c r="F256" s="186"/>
      <c r="J256" s="305"/>
      <c r="P256" s="43"/>
      <c r="Q256" s="43"/>
    </row>
    <row r="257" spans="5:17" x14ac:dyDescent="0.25">
      <c r="E257" s="43"/>
      <c r="F257" s="186"/>
      <c r="J257" s="305"/>
      <c r="P257" s="43"/>
      <c r="Q257" s="43"/>
    </row>
    <row r="258" spans="5:17" x14ac:dyDescent="0.25">
      <c r="E258" s="43"/>
      <c r="F258" s="186"/>
      <c r="J258" s="305"/>
      <c r="P258" s="43"/>
      <c r="Q258" s="43"/>
    </row>
    <row r="259" spans="5:17" x14ac:dyDescent="0.25">
      <c r="E259" s="43"/>
      <c r="F259" s="186"/>
      <c r="J259" s="305"/>
      <c r="P259" s="43"/>
      <c r="Q259" s="43"/>
    </row>
    <row r="260" spans="5:17" x14ac:dyDescent="0.25">
      <c r="E260" s="43"/>
      <c r="F260" s="186"/>
      <c r="J260" s="305"/>
      <c r="P260" s="43"/>
      <c r="Q260" s="43"/>
    </row>
    <row r="261" spans="5:17" x14ac:dyDescent="0.25">
      <c r="E261" s="43"/>
      <c r="F261" s="186"/>
      <c r="J261" s="305"/>
      <c r="P261" s="43"/>
      <c r="Q261" s="43"/>
    </row>
    <row r="262" spans="5:17" x14ac:dyDescent="0.25">
      <c r="E262" s="43"/>
      <c r="F262" s="186"/>
      <c r="J262" s="305"/>
      <c r="P262" s="43"/>
      <c r="Q262" s="43"/>
    </row>
    <row r="263" spans="5:17" x14ac:dyDescent="0.25">
      <c r="E263" s="43"/>
      <c r="F263" s="186"/>
      <c r="J263" s="305"/>
      <c r="P263" s="43"/>
      <c r="Q263" s="43"/>
    </row>
    <row r="264" spans="5:17" x14ac:dyDescent="0.25">
      <c r="E264" s="43"/>
      <c r="F264" s="186"/>
      <c r="J264" s="305"/>
      <c r="P264" s="43"/>
      <c r="Q264" s="43"/>
    </row>
    <row r="265" spans="5:17" x14ac:dyDescent="0.25">
      <c r="E265" s="43"/>
      <c r="F265" s="186"/>
      <c r="J265" s="305"/>
      <c r="P265" s="43"/>
      <c r="Q265" s="43"/>
    </row>
    <row r="266" spans="5:17" x14ac:dyDescent="0.25">
      <c r="E266" s="43"/>
      <c r="F266" s="186"/>
      <c r="J266" s="305"/>
      <c r="P266" s="43"/>
      <c r="Q266" s="43"/>
    </row>
    <row r="267" spans="5:17" x14ac:dyDescent="0.25">
      <c r="E267" s="43"/>
      <c r="F267" s="186"/>
      <c r="J267" s="305"/>
      <c r="P267" s="43"/>
      <c r="Q267" s="43"/>
    </row>
    <row r="268" spans="5:17" x14ac:dyDescent="0.25">
      <c r="E268" s="43"/>
      <c r="F268" s="186"/>
      <c r="J268" s="305"/>
      <c r="P268" s="43"/>
      <c r="Q268" s="43"/>
    </row>
    <row r="269" spans="5:17" x14ac:dyDescent="0.25">
      <c r="E269" s="43"/>
      <c r="F269" s="186"/>
      <c r="J269" s="305"/>
      <c r="P269" s="43"/>
      <c r="Q269" s="43"/>
    </row>
    <row r="270" spans="5:17" x14ac:dyDescent="0.25">
      <c r="E270" s="43"/>
      <c r="F270" s="186"/>
      <c r="J270" s="305"/>
      <c r="P270" s="43"/>
      <c r="Q270" s="43"/>
    </row>
    <row r="271" spans="5:17" x14ac:dyDescent="0.25">
      <c r="E271" s="43"/>
      <c r="F271" s="186"/>
      <c r="J271" s="305"/>
      <c r="P271" s="43"/>
      <c r="Q271" s="43"/>
    </row>
    <row r="272" spans="5:17" x14ac:dyDescent="0.25">
      <c r="E272" s="43"/>
      <c r="F272" s="186"/>
      <c r="J272" s="305"/>
      <c r="P272" s="43"/>
      <c r="Q272" s="43"/>
    </row>
    <row r="273" spans="5:17" x14ac:dyDescent="0.25">
      <c r="E273" s="43"/>
      <c r="F273" s="186"/>
      <c r="J273" s="305"/>
      <c r="P273" s="43"/>
      <c r="Q273" s="43"/>
    </row>
    <row r="274" spans="5:17" x14ac:dyDescent="0.25">
      <c r="E274" s="43"/>
      <c r="F274" s="186"/>
      <c r="J274" s="305"/>
      <c r="P274" s="43"/>
      <c r="Q274" s="43"/>
    </row>
    <row r="275" spans="5:17" x14ac:dyDescent="0.25">
      <c r="E275" s="43"/>
      <c r="F275" s="186"/>
      <c r="J275" s="305"/>
      <c r="P275" s="43"/>
      <c r="Q275" s="43"/>
    </row>
    <row r="276" spans="5:17" x14ac:dyDescent="0.25">
      <c r="E276" s="43"/>
      <c r="F276" s="186"/>
      <c r="J276" s="305"/>
      <c r="P276" s="43"/>
      <c r="Q276" s="43"/>
    </row>
    <row r="277" spans="5:17" x14ac:dyDescent="0.25">
      <c r="E277" s="43"/>
      <c r="F277" s="186"/>
      <c r="J277" s="305"/>
      <c r="P277" s="43"/>
      <c r="Q277" s="43"/>
    </row>
    <row r="278" spans="5:17" x14ac:dyDescent="0.25">
      <c r="E278" s="43"/>
      <c r="F278" s="186"/>
      <c r="J278" s="305"/>
      <c r="P278" s="43"/>
      <c r="Q278" s="43"/>
    </row>
    <row r="279" spans="5:17" x14ac:dyDescent="0.25">
      <c r="E279" s="43"/>
      <c r="F279" s="186"/>
      <c r="J279" s="305"/>
      <c r="P279" s="43"/>
      <c r="Q279" s="43"/>
    </row>
    <row r="280" spans="5:17" x14ac:dyDescent="0.25">
      <c r="E280" s="43"/>
      <c r="F280" s="186"/>
      <c r="J280" s="305"/>
      <c r="P280" s="43"/>
      <c r="Q280" s="43"/>
    </row>
    <row r="281" spans="5:17" x14ac:dyDescent="0.25">
      <c r="E281" s="43"/>
      <c r="F281" s="186"/>
      <c r="J281" s="305"/>
      <c r="P281" s="43"/>
      <c r="Q281" s="43"/>
    </row>
    <row r="282" spans="5:17" x14ac:dyDescent="0.25">
      <c r="E282" s="43"/>
      <c r="F282" s="186"/>
      <c r="J282" s="305"/>
      <c r="P282" s="43"/>
      <c r="Q282" s="43"/>
    </row>
    <row r="283" spans="5:17" x14ac:dyDescent="0.25">
      <c r="E283" s="43"/>
      <c r="F283" s="186"/>
      <c r="J283" s="305"/>
      <c r="P283" s="43"/>
      <c r="Q283" s="43"/>
    </row>
    <row r="284" spans="5:17" x14ac:dyDescent="0.25">
      <c r="E284" s="43"/>
      <c r="F284" s="186"/>
      <c r="J284" s="305"/>
      <c r="P284" s="43"/>
      <c r="Q284" s="43"/>
    </row>
    <row r="285" spans="5:17" x14ac:dyDescent="0.25">
      <c r="E285" s="43"/>
      <c r="F285" s="186"/>
      <c r="J285" s="305"/>
      <c r="P285" s="43"/>
      <c r="Q285" s="43"/>
    </row>
    <row r="286" spans="5:17" x14ac:dyDescent="0.25">
      <c r="E286" s="43"/>
      <c r="F286" s="186"/>
      <c r="J286" s="305"/>
      <c r="P286" s="43"/>
      <c r="Q286" s="43"/>
    </row>
    <row r="287" spans="5:17" x14ac:dyDescent="0.25">
      <c r="E287" s="43"/>
      <c r="F287" s="186"/>
      <c r="J287" s="305"/>
      <c r="P287" s="43"/>
      <c r="Q287" s="43"/>
    </row>
    <row r="288" spans="5:17" x14ac:dyDescent="0.25">
      <c r="E288" s="43"/>
      <c r="F288" s="186"/>
      <c r="J288" s="305"/>
      <c r="P288" s="43"/>
      <c r="Q288" s="43"/>
    </row>
    <row r="289" spans="5:17" x14ac:dyDescent="0.25">
      <c r="E289" s="43"/>
      <c r="F289" s="186"/>
      <c r="J289" s="305"/>
      <c r="P289" s="43"/>
      <c r="Q289" s="43"/>
    </row>
    <row r="290" spans="5:17" x14ac:dyDescent="0.25">
      <c r="E290" s="43"/>
      <c r="F290" s="186"/>
      <c r="J290" s="305"/>
      <c r="P290" s="43"/>
      <c r="Q290" s="43"/>
    </row>
    <row r="291" spans="5:17" x14ac:dyDescent="0.25">
      <c r="E291" s="43"/>
      <c r="F291" s="186"/>
      <c r="J291" s="305"/>
      <c r="P291" s="43"/>
      <c r="Q291" s="43"/>
    </row>
    <row r="292" spans="5:17" x14ac:dyDescent="0.25">
      <c r="E292" s="43"/>
      <c r="F292" s="186"/>
      <c r="J292" s="305"/>
      <c r="P292" s="43"/>
      <c r="Q292" s="43"/>
    </row>
    <row r="293" spans="5:17" x14ac:dyDescent="0.25">
      <c r="E293" s="43"/>
      <c r="F293" s="186"/>
      <c r="J293" s="305"/>
      <c r="P293" s="43"/>
      <c r="Q293" s="43"/>
    </row>
    <row r="294" spans="5:17" x14ac:dyDescent="0.25">
      <c r="E294" s="43"/>
      <c r="F294" s="186"/>
      <c r="J294" s="305"/>
      <c r="P294" s="43"/>
      <c r="Q294" s="43"/>
    </row>
    <row r="295" spans="5:17" x14ac:dyDescent="0.25">
      <c r="E295" s="43"/>
      <c r="F295" s="186"/>
      <c r="J295" s="305"/>
      <c r="P295" s="43"/>
      <c r="Q295" s="43"/>
    </row>
    <row r="296" spans="5:17" x14ac:dyDescent="0.25">
      <c r="E296" s="43"/>
      <c r="F296" s="186"/>
      <c r="J296" s="305"/>
      <c r="P296" s="43"/>
      <c r="Q296" s="43"/>
    </row>
    <row r="297" spans="5:17" x14ac:dyDescent="0.25">
      <c r="E297" s="43"/>
      <c r="F297" s="186"/>
      <c r="J297" s="305"/>
      <c r="P297" s="43"/>
      <c r="Q297" s="43"/>
    </row>
    <row r="298" spans="5:17" x14ac:dyDescent="0.25">
      <c r="E298" s="43"/>
      <c r="F298" s="186"/>
      <c r="J298" s="305"/>
      <c r="P298" s="43"/>
      <c r="Q298" s="43"/>
    </row>
    <row r="299" spans="5:17" x14ac:dyDescent="0.25">
      <c r="E299" s="43"/>
      <c r="F299" s="186"/>
      <c r="J299" s="305"/>
      <c r="P299" s="43"/>
      <c r="Q299" s="43"/>
    </row>
    <row r="300" spans="5:17" x14ac:dyDescent="0.25">
      <c r="E300" s="43"/>
      <c r="F300" s="186"/>
      <c r="J300" s="305"/>
      <c r="P300" s="43"/>
      <c r="Q300" s="43"/>
    </row>
    <row r="301" spans="5:17" x14ac:dyDescent="0.25">
      <c r="E301" s="43"/>
      <c r="F301" s="186"/>
      <c r="J301" s="305"/>
      <c r="P301" s="43"/>
      <c r="Q301" s="43"/>
    </row>
    <row r="302" spans="5:17" x14ac:dyDescent="0.25">
      <c r="E302" s="43"/>
      <c r="F302" s="186"/>
      <c r="J302" s="305"/>
      <c r="P302" s="43"/>
      <c r="Q302" s="43"/>
    </row>
    <row r="303" spans="5:17" x14ac:dyDescent="0.25">
      <c r="E303" s="43"/>
      <c r="F303" s="186"/>
      <c r="J303" s="305"/>
      <c r="P303" s="43"/>
      <c r="Q303" s="43"/>
    </row>
    <row r="304" spans="5:17" x14ac:dyDescent="0.25">
      <c r="E304" s="43"/>
      <c r="F304" s="186"/>
      <c r="J304" s="305"/>
      <c r="P304" s="43"/>
      <c r="Q304" s="43"/>
    </row>
    <row r="305" spans="5:17" x14ac:dyDescent="0.25">
      <c r="E305" s="43"/>
      <c r="F305" s="186"/>
      <c r="J305" s="305"/>
      <c r="P305" s="43"/>
      <c r="Q305" s="43"/>
    </row>
    <row r="306" spans="5:17" x14ac:dyDescent="0.25">
      <c r="E306" s="43"/>
      <c r="F306" s="186"/>
      <c r="J306" s="305"/>
      <c r="P306" s="43"/>
      <c r="Q306" s="43"/>
    </row>
    <row r="307" spans="5:17" x14ac:dyDescent="0.25">
      <c r="E307" s="43"/>
      <c r="F307" s="186"/>
      <c r="J307" s="305"/>
      <c r="P307" s="43"/>
      <c r="Q307" s="43"/>
    </row>
    <row r="308" spans="5:17" x14ac:dyDescent="0.25">
      <c r="E308" s="43"/>
      <c r="F308" s="186"/>
      <c r="J308" s="305"/>
      <c r="P308" s="43"/>
      <c r="Q308" s="43"/>
    </row>
    <row r="309" spans="5:17" x14ac:dyDescent="0.25">
      <c r="E309" s="43"/>
      <c r="F309" s="186"/>
      <c r="J309" s="305"/>
      <c r="P309" s="43"/>
      <c r="Q309" s="43"/>
    </row>
    <row r="310" spans="5:17" x14ac:dyDescent="0.25">
      <c r="E310" s="43"/>
      <c r="F310" s="186"/>
      <c r="J310" s="305"/>
      <c r="P310" s="43"/>
      <c r="Q310" s="43"/>
    </row>
    <row r="311" spans="5:17" x14ac:dyDescent="0.25">
      <c r="E311" s="43"/>
      <c r="F311" s="186"/>
      <c r="J311" s="305"/>
      <c r="P311" s="43"/>
      <c r="Q311" s="43"/>
    </row>
    <row r="312" spans="5:17" x14ac:dyDescent="0.25">
      <c r="E312" s="43"/>
      <c r="F312" s="186"/>
      <c r="J312" s="305"/>
      <c r="P312" s="43"/>
      <c r="Q312" s="43"/>
    </row>
    <row r="313" spans="5:17" x14ac:dyDescent="0.25">
      <c r="E313" s="43"/>
      <c r="F313" s="186"/>
      <c r="J313" s="305"/>
      <c r="P313" s="43"/>
      <c r="Q313" s="43"/>
    </row>
    <row r="314" spans="5:17" x14ac:dyDescent="0.25">
      <c r="E314" s="43"/>
      <c r="F314" s="186"/>
      <c r="J314" s="305"/>
      <c r="P314" s="43"/>
      <c r="Q314" s="43"/>
    </row>
    <row r="315" spans="5:17" x14ac:dyDescent="0.25">
      <c r="E315" s="43"/>
      <c r="F315" s="186"/>
      <c r="J315" s="305"/>
      <c r="P315" s="43"/>
      <c r="Q315" s="43"/>
    </row>
    <row r="316" spans="5:17" x14ac:dyDescent="0.25">
      <c r="E316" s="43"/>
      <c r="F316" s="186"/>
      <c r="J316" s="305"/>
      <c r="P316" s="43"/>
      <c r="Q316" s="43"/>
    </row>
    <row r="317" spans="5:17" x14ac:dyDescent="0.25">
      <c r="E317" s="43"/>
      <c r="F317" s="186"/>
      <c r="J317" s="305"/>
      <c r="P317" s="43"/>
      <c r="Q317" s="43"/>
    </row>
    <row r="318" spans="5:17" x14ac:dyDescent="0.25">
      <c r="E318" s="43"/>
      <c r="F318" s="186"/>
      <c r="J318" s="305"/>
      <c r="P318" s="43"/>
      <c r="Q318" s="43"/>
    </row>
    <row r="319" spans="5:17" x14ac:dyDescent="0.25">
      <c r="E319" s="43"/>
      <c r="F319" s="186"/>
      <c r="J319" s="305"/>
      <c r="P319" s="43"/>
      <c r="Q319" s="43"/>
    </row>
    <row r="320" spans="5:17" x14ac:dyDescent="0.25">
      <c r="E320" s="43"/>
      <c r="F320" s="186"/>
      <c r="J320" s="305"/>
      <c r="P320" s="43"/>
      <c r="Q320" s="43"/>
    </row>
    <row r="321" spans="5:17" x14ac:dyDescent="0.25">
      <c r="E321" s="43"/>
      <c r="F321" s="186"/>
      <c r="J321" s="305"/>
      <c r="P321" s="43"/>
      <c r="Q321" s="43"/>
    </row>
    <row r="322" spans="5:17" x14ac:dyDescent="0.25">
      <c r="E322" s="43"/>
      <c r="F322" s="186"/>
      <c r="J322" s="305"/>
      <c r="P322" s="43"/>
      <c r="Q322" s="43"/>
    </row>
    <row r="323" spans="5:17" x14ac:dyDescent="0.25">
      <c r="E323" s="43"/>
      <c r="F323" s="186"/>
      <c r="J323" s="305"/>
      <c r="P323" s="43"/>
      <c r="Q323" s="43"/>
    </row>
    <row r="324" spans="5:17" x14ac:dyDescent="0.25">
      <c r="E324" s="43"/>
      <c r="F324" s="186"/>
      <c r="J324" s="305"/>
      <c r="P324" s="43"/>
      <c r="Q324" s="43"/>
    </row>
    <row r="325" spans="5:17" x14ac:dyDescent="0.25">
      <c r="E325" s="43"/>
      <c r="F325" s="186"/>
      <c r="J325" s="305"/>
      <c r="P325" s="43"/>
      <c r="Q325" s="43"/>
    </row>
    <row r="326" spans="5:17" x14ac:dyDescent="0.25">
      <c r="E326" s="43"/>
      <c r="F326" s="186"/>
      <c r="J326" s="305"/>
      <c r="P326" s="43"/>
      <c r="Q326" s="43"/>
    </row>
    <row r="327" spans="5:17" x14ac:dyDescent="0.25">
      <c r="E327" s="43"/>
      <c r="F327" s="186"/>
      <c r="J327" s="305"/>
      <c r="P327" s="43"/>
      <c r="Q327" s="43"/>
    </row>
    <row r="328" spans="5:17" x14ac:dyDescent="0.25">
      <c r="E328" s="43"/>
      <c r="F328" s="186"/>
      <c r="J328" s="305"/>
      <c r="P328" s="43"/>
      <c r="Q328" s="43"/>
    </row>
    <row r="329" spans="5:17" x14ac:dyDescent="0.25">
      <c r="E329" s="43"/>
      <c r="F329" s="186"/>
      <c r="J329" s="305"/>
      <c r="P329" s="43"/>
      <c r="Q329" s="43"/>
    </row>
    <row r="330" spans="5:17" x14ac:dyDescent="0.25">
      <c r="E330" s="43"/>
      <c r="F330" s="186"/>
      <c r="J330" s="305"/>
      <c r="P330" s="43"/>
      <c r="Q330" s="43"/>
    </row>
    <row r="331" spans="5:17" x14ac:dyDescent="0.25">
      <c r="E331" s="43"/>
      <c r="F331" s="186"/>
      <c r="J331" s="305"/>
      <c r="P331" s="43"/>
      <c r="Q331" s="43"/>
    </row>
    <row r="332" spans="5:17" x14ac:dyDescent="0.25">
      <c r="E332" s="43"/>
      <c r="F332" s="186"/>
      <c r="J332" s="305"/>
      <c r="P332" s="43"/>
      <c r="Q332" s="43"/>
    </row>
    <row r="333" spans="5:17" x14ac:dyDescent="0.25">
      <c r="E333" s="43"/>
      <c r="F333" s="186"/>
      <c r="J333" s="305"/>
      <c r="P333" s="43"/>
      <c r="Q333" s="43"/>
    </row>
    <row r="334" spans="5:17" x14ac:dyDescent="0.25">
      <c r="E334" s="43"/>
      <c r="F334" s="186"/>
      <c r="J334" s="305"/>
      <c r="P334" s="43"/>
      <c r="Q334" s="43"/>
    </row>
    <row r="335" spans="5:17" x14ac:dyDescent="0.25">
      <c r="E335" s="43"/>
      <c r="F335" s="186"/>
      <c r="J335" s="305"/>
      <c r="P335" s="43"/>
      <c r="Q335" s="43"/>
    </row>
    <row r="336" spans="5:17" x14ac:dyDescent="0.25">
      <c r="E336" s="43"/>
      <c r="F336" s="186"/>
      <c r="J336" s="305"/>
      <c r="P336" s="43"/>
      <c r="Q336" s="43"/>
    </row>
    <row r="337" spans="5:17" x14ac:dyDescent="0.25">
      <c r="E337" s="43"/>
      <c r="F337" s="186"/>
      <c r="J337" s="305"/>
      <c r="P337" s="43"/>
      <c r="Q337" s="43"/>
    </row>
    <row r="338" spans="5:17" x14ac:dyDescent="0.25">
      <c r="E338" s="43"/>
      <c r="F338" s="186"/>
      <c r="J338" s="305"/>
      <c r="P338" s="43"/>
      <c r="Q338" s="43"/>
    </row>
    <row r="339" spans="5:17" x14ac:dyDescent="0.25">
      <c r="E339" s="43"/>
      <c r="F339" s="186"/>
      <c r="J339" s="305"/>
      <c r="P339" s="43"/>
      <c r="Q339" s="43"/>
    </row>
    <row r="340" spans="5:17" x14ac:dyDescent="0.25">
      <c r="E340" s="43"/>
      <c r="F340" s="186"/>
      <c r="J340" s="305"/>
      <c r="P340" s="43"/>
      <c r="Q340" s="43"/>
    </row>
    <row r="341" spans="5:17" x14ac:dyDescent="0.25">
      <c r="E341" s="43"/>
      <c r="F341" s="186"/>
      <c r="J341" s="305"/>
      <c r="P341" s="43"/>
      <c r="Q341" s="43"/>
    </row>
    <row r="342" spans="5:17" x14ac:dyDescent="0.25">
      <c r="E342" s="43"/>
      <c r="F342" s="186"/>
      <c r="J342" s="305"/>
      <c r="P342" s="43"/>
      <c r="Q342" s="43"/>
    </row>
    <row r="343" spans="5:17" x14ac:dyDescent="0.25">
      <c r="E343" s="43"/>
      <c r="F343" s="186"/>
      <c r="J343" s="305"/>
      <c r="P343" s="43"/>
      <c r="Q343" s="43"/>
    </row>
    <row r="344" spans="5:17" x14ac:dyDescent="0.25">
      <c r="E344" s="43"/>
      <c r="F344" s="186"/>
      <c r="J344" s="305"/>
      <c r="P344" s="43"/>
      <c r="Q344" s="43"/>
    </row>
    <row r="345" spans="5:17" x14ac:dyDescent="0.25">
      <c r="E345" s="43"/>
      <c r="F345" s="186"/>
      <c r="J345" s="305"/>
      <c r="P345" s="43"/>
      <c r="Q345" s="43"/>
    </row>
    <row r="346" spans="5:17" x14ac:dyDescent="0.25">
      <c r="E346" s="43"/>
      <c r="F346" s="186"/>
      <c r="J346" s="305"/>
      <c r="P346" s="43"/>
      <c r="Q346" s="43"/>
    </row>
    <row r="347" spans="5:17" x14ac:dyDescent="0.25">
      <c r="E347" s="43"/>
      <c r="F347" s="186"/>
      <c r="J347" s="305"/>
      <c r="P347" s="43"/>
      <c r="Q347" s="43"/>
    </row>
    <row r="348" spans="5:17" x14ac:dyDescent="0.25">
      <c r="E348" s="43"/>
      <c r="F348" s="186"/>
      <c r="J348" s="305"/>
      <c r="P348" s="43"/>
      <c r="Q348" s="43"/>
    </row>
    <row r="349" spans="5:17" x14ac:dyDescent="0.25">
      <c r="E349" s="43"/>
      <c r="F349" s="186"/>
      <c r="J349" s="305"/>
      <c r="P349" s="43"/>
      <c r="Q349" s="43"/>
    </row>
    <row r="350" spans="5:17" x14ac:dyDescent="0.25">
      <c r="E350" s="43"/>
      <c r="F350" s="186"/>
      <c r="J350" s="305"/>
      <c r="P350" s="43"/>
      <c r="Q350" s="43"/>
    </row>
    <row r="351" spans="5:17" x14ac:dyDescent="0.25">
      <c r="E351" s="43"/>
      <c r="F351" s="186"/>
      <c r="J351" s="305"/>
      <c r="P351" s="43"/>
      <c r="Q351" s="43"/>
    </row>
    <row r="352" spans="5:17" x14ac:dyDescent="0.25">
      <c r="E352" s="43"/>
      <c r="F352" s="186"/>
      <c r="J352" s="305"/>
      <c r="P352" s="43"/>
      <c r="Q352" s="43"/>
    </row>
    <row r="353" spans="5:17" x14ac:dyDescent="0.25">
      <c r="E353" s="43"/>
      <c r="F353" s="186"/>
      <c r="J353" s="305"/>
      <c r="P353" s="43"/>
      <c r="Q353" s="43"/>
    </row>
    <row r="354" spans="5:17" x14ac:dyDescent="0.25">
      <c r="E354" s="43"/>
      <c r="F354" s="186"/>
      <c r="J354" s="305"/>
      <c r="P354" s="43"/>
      <c r="Q354" s="43"/>
    </row>
    <row r="355" spans="5:17" x14ac:dyDescent="0.25">
      <c r="E355" s="43"/>
      <c r="F355" s="186"/>
      <c r="J355" s="305"/>
      <c r="P355" s="43"/>
      <c r="Q355" s="43"/>
    </row>
    <row r="356" spans="5:17" x14ac:dyDescent="0.25">
      <c r="E356" s="43"/>
      <c r="F356" s="186"/>
      <c r="J356" s="305"/>
      <c r="P356" s="43"/>
      <c r="Q356" s="43"/>
    </row>
    <row r="357" spans="5:17" x14ac:dyDescent="0.25">
      <c r="E357" s="43"/>
      <c r="F357" s="186"/>
      <c r="J357" s="305"/>
      <c r="P357" s="43"/>
      <c r="Q357" s="43"/>
    </row>
    <row r="358" spans="5:17" x14ac:dyDescent="0.25">
      <c r="E358" s="43"/>
      <c r="F358" s="186"/>
      <c r="J358" s="305"/>
      <c r="P358" s="43"/>
      <c r="Q358" s="43"/>
    </row>
    <row r="359" spans="5:17" x14ac:dyDescent="0.25">
      <c r="E359" s="43"/>
      <c r="F359" s="186"/>
      <c r="J359" s="305"/>
      <c r="P359" s="43"/>
      <c r="Q359" s="43"/>
    </row>
    <row r="360" spans="5:17" x14ac:dyDescent="0.25">
      <c r="E360" s="43"/>
      <c r="F360" s="186"/>
      <c r="J360" s="305"/>
      <c r="P360" s="43"/>
      <c r="Q360" s="43"/>
    </row>
    <row r="361" spans="5:17" x14ac:dyDescent="0.25">
      <c r="E361" s="43"/>
      <c r="F361" s="186"/>
      <c r="J361" s="305"/>
      <c r="P361" s="43"/>
      <c r="Q361" s="43"/>
    </row>
    <row r="362" spans="5:17" x14ac:dyDescent="0.25">
      <c r="E362" s="43"/>
      <c r="F362" s="186"/>
      <c r="J362" s="305"/>
      <c r="P362" s="43"/>
      <c r="Q362" s="43"/>
    </row>
    <row r="363" spans="5:17" x14ac:dyDescent="0.25">
      <c r="E363" s="43"/>
      <c r="F363" s="186"/>
      <c r="J363" s="305"/>
      <c r="P363" s="43"/>
      <c r="Q363" s="43"/>
    </row>
    <row r="364" spans="5:17" x14ac:dyDescent="0.25">
      <c r="E364" s="43"/>
      <c r="F364" s="186"/>
      <c r="J364" s="305"/>
      <c r="P364" s="43"/>
      <c r="Q364" s="43"/>
    </row>
    <row r="365" spans="5:17" x14ac:dyDescent="0.25">
      <c r="E365" s="43"/>
      <c r="F365" s="186"/>
      <c r="J365" s="305"/>
      <c r="P365" s="43"/>
      <c r="Q365" s="43"/>
    </row>
    <row r="366" spans="5:17" x14ac:dyDescent="0.25">
      <c r="E366" s="43"/>
      <c r="F366" s="186"/>
      <c r="J366" s="305"/>
      <c r="P366" s="43"/>
      <c r="Q366" s="43"/>
    </row>
    <row r="367" spans="5:17" x14ac:dyDescent="0.25">
      <c r="E367" s="43"/>
      <c r="F367" s="186"/>
      <c r="J367" s="305"/>
      <c r="P367" s="43"/>
      <c r="Q367" s="43"/>
    </row>
    <row r="368" spans="5:17" x14ac:dyDescent="0.25">
      <c r="E368" s="43"/>
      <c r="F368" s="186"/>
      <c r="J368" s="305"/>
      <c r="P368" s="43"/>
      <c r="Q368" s="43"/>
    </row>
    <row r="369" spans="5:17" x14ac:dyDescent="0.25">
      <c r="E369" s="43"/>
      <c r="F369" s="186"/>
      <c r="J369" s="305"/>
      <c r="P369" s="43"/>
      <c r="Q369" s="43"/>
    </row>
    <row r="370" spans="5:17" x14ac:dyDescent="0.25">
      <c r="E370" s="43"/>
      <c r="F370" s="186"/>
      <c r="J370" s="305"/>
      <c r="P370" s="43"/>
      <c r="Q370" s="43"/>
    </row>
    <row r="371" spans="5:17" x14ac:dyDescent="0.25">
      <c r="E371" s="43"/>
      <c r="F371" s="186"/>
      <c r="J371" s="305"/>
      <c r="P371" s="43"/>
      <c r="Q371" s="43"/>
    </row>
    <row r="372" spans="5:17" x14ac:dyDescent="0.25">
      <c r="E372" s="43"/>
      <c r="F372" s="186"/>
      <c r="J372" s="305"/>
      <c r="P372" s="43"/>
      <c r="Q372" s="43"/>
    </row>
    <row r="373" spans="5:17" x14ac:dyDescent="0.25">
      <c r="E373" s="43"/>
      <c r="F373" s="186"/>
      <c r="J373" s="305"/>
      <c r="P373" s="43"/>
      <c r="Q373" s="43"/>
    </row>
    <row r="374" spans="5:17" x14ac:dyDescent="0.25">
      <c r="E374" s="43"/>
      <c r="F374" s="186"/>
      <c r="J374" s="305"/>
      <c r="P374" s="43"/>
      <c r="Q374" s="43"/>
    </row>
    <row r="375" spans="5:17" x14ac:dyDescent="0.25">
      <c r="E375" s="43"/>
      <c r="F375" s="186"/>
      <c r="J375" s="305"/>
      <c r="P375" s="43"/>
      <c r="Q375" s="43"/>
    </row>
    <row r="376" spans="5:17" x14ac:dyDescent="0.25">
      <c r="E376" s="43"/>
      <c r="F376" s="186"/>
      <c r="J376" s="305"/>
      <c r="P376" s="43"/>
      <c r="Q376" s="43"/>
    </row>
    <row r="377" spans="5:17" x14ac:dyDescent="0.25">
      <c r="E377" s="43"/>
      <c r="F377" s="186"/>
      <c r="J377" s="305"/>
      <c r="P377" s="43"/>
      <c r="Q377" s="43"/>
    </row>
    <row r="378" spans="5:17" x14ac:dyDescent="0.25">
      <c r="E378" s="43"/>
      <c r="F378" s="186"/>
      <c r="J378" s="305"/>
      <c r="P378" s="43"/>
      <c r="Q378" s="43"/>
    </row>
    <row r="379" spans="5:17" x14ac:dyDescent="0.25">
      <c r="E379" s="43"/>
      <c r="F379" s="186"/>
      <c r="J379" s="305"/>
      <c r="P379" s="43"/>
      <c r="Q379" s="43"/>
    </row>
    <row r="380" spans="5:17" x14ac:dyDescent="0.25">
      <c r="E380" s="43"/>
      <c r="F380" s="186"/>
      <c r="J380" s="305"/>
      <c r="P380" s="43"/>
      <c r="Q380" s="43"/>
    </row>
    <row r="381" spans="5:17" x14ac:dyDescent="0.25">
      <c r="E381" s="43"/>
      <c r="F381" s="186"/>
      <c r="J381" s="305"/>
      <c r="P381" s="43"/>
      <c r="Q381" s="43"/>
    </row>
    <row r="382" spans="5:17" x14ac:dyDescent="0.25">
      <c r="E382" s="43"/>
      <c r="F382" s="186"/>
      <c r="J382" s="305"/>
      <c r="P382" s="43"/>
      <c r="Q382" s="43"/>
    </row>
    <row r="383" spans="5:17" x14ac:dyDescent="0.25">
      <c r="E383" s="43"/>
      <c r="F383" s="186"/>
      <c r="J383" s="305"/>
      <c r="P383" s="43"/>
      <c r="Q383" s="43"/>
    </row>
    <row r="384" spans="5:17" x14ac:dyDescent="0.25">
      <c r="E384" s="43"/>
      <c r="F384" s="186"/>
      <c r="J384" s="305"/>
      <c r="P384" s="43"/>
      <c r="Q384" s="43"/>
    </row>
    <row r="385" spans="5:17" x14ac:dyDescent="0.25">
      <c r="E385" s="43"/>
      <c r="F385" s="186"/>
      <c r="J385" s="305"/>
      <c r="P385" s="43"/>
      <c r="Q385" s="43"/>
    </row>
    <row r="386" spans="5:17" x14ac:dyDescent="0.25">
      <c r="E386" s="43"/>
      <c r="F386" s="186"/>
      <c r="J386" s="305"/>
      <c r="P386" s="43"/>
      <c r="Q386" s="43"/>
    </row>
    <row r="387" spans="5:17" x14ac:dyDescent="0.25">
      <c r="E387" s="43"/>
      <c r="F387" s="186"/>
      <c r="J387" s="305"/>
      <c r="P387" s="43"/>
      <c r="Q387" s="43"/>
    </row>
    <row r="388" spans="5:17" x14ac:dyDescent="0.25">
      <c r="E388" s="43"/>
      <c r="F388" s="186"/>
      <c r="J388" s="305"/>
      <c r="P388" s="43"/>
      <c r="Q388" s="43"/>
    </row>
    <row r="389" spans="5:17" x14ac:dyDescent="0.25">
      <c r="E389" s="43"/>
      <c r="F389" s="186"/>
      <c r="J389" s="305"/>
      <c r="P389" s="43"/>
      <c r="Q389" s="43"/>
    </row>
    <row r="390" spans="5:17" x14ac:dyDescent="0.25">
      <c r="E390" s="43"/>
      <c r="F390" s="186"/>
      <c r="J390" s="305"/>
      <c r="P390" s="43"/>
      <c r="Q390" s="43"/>
    </row>
    <row r="391" spans="5:17" x14ac:dyDescent="0.25">
      <c r="E391" s="43"/>
      <c r="F391" s="186"/>
      <c r="J391" s="305"/>
      <c r="P391" s="43"/>
      <c r="Q391" s="43"/>
    </row>
    <row r="392" spans="5:17" x14ac:dyDescent="0.25">
      <c r="E392" s="43"/>
      <c r="F392" s="186"/>
      <c r="J392" s="305"/>
      <c r="P392" s="43"/>
      <c r="Q392" s="43"/>
    </row>
    <row r="393" spans="5:17" x14ac:dyDescent="0.25">
      <c r="E393" s="43"/>
      <c r="F393" s="186"/>
      <c r="J393" s="305"/>
      <c r="P393" s="43"/>
      <c r="Q393" s="43"/>
    </row>
    <row r="394" spans="5:17" x14ac:dyDescent="0.25">
      <c r="E394" s="43"/>
      <c r="F394" s="186"/>
      <c r="J394" s="305"/>
      <c r="P394" s="43"/>
      <c r="Q394" s="43"/>
    </row>
    <row r="395" spans="5:17" x14ac:dyDescent="0.25">
      <c r="E395" s="43"/>
      <c r="F395" s="186"/>
      <c r="J395" s="305"/>
      <c r="P395" s="43"/>
      <c r="Q395" s="43"/>
    </row>
    <row r="396" spans="5:17" x14ac:dyDescent="0.25">
      <c r="E396" s="43"/>
      <c r="F396" s="186"/>
      <c r="J396" s="305"/>
      <c r="P396" s="43"/>
      <c r="Q396" s="43"/>
    </row>
    <row r="397" spans="5:17" x14ac:dyDescent="0.25">
      <c r="E397" s="43"/>
      <c r="F397" s="186"/>
      <c r="J397" s="305"/>
      <c r="P397" s="43"/>
      <c r="Q397" s="43"/>
    </row>
    <row r="398" spans="5:17" x14ac:dyDescent="0.25">
      <c r="E398" s="43"/>
      <c r="F398" s="186"/>
      <c r="J398" s="305"/>
      <c r="P398" s="43"/>
      <c r="Q398" s="43"/>
    </row>
    <row r="399" spans="5:17" x14ac:dyDescent="0.25">
      <c r="E399" s="43"/>
      <c r="F399" s="186"/>
      <c r="J399" s="305"/>
      <c r="P399" s="43"/>
      <c r="Q399" s="43"/>
    </row>
    <row r="400" spans="5:17" x14ac:dyDescent="0.25">
      <c r="E400" s="43"/>
      <c r="F400" s="186"/>
      <c r="J400" s="305"/>
      <c r="P400" s="43"/>
      <c r="Q400" s="43"/>
    </row>
    <row r="401" spans="5:17" x14ac:dyDescent="0.25">
      <c r="E401" s="43"/>
      <c r="F401" s="186"/>
      <c r="J401" s="305"/>
      <c r="P401" s="43"/>
      <c r="Q401" s="43"/>
    </row>
    <row r="402" spans="5:17" x14ac:dyDescent="0.25">
      <c r="E402" s="43"/>
      <c r="F402" s="186"/>
      <c r="J402" s="305"/>
      <c r="P402" s="43"/>
      <c r="Q402" s="43"/>
    </row>
    <row r="403" spans="5:17" x14ac:dyDescent="0.25">
      <c r="E403" s="43"/>
      <c r="F403" s="186"/>
      <c r="J403" s="305"/>
      <c r="P403" s="43"/>
      <c r="Q403" s="43"/>
    </row>
    <row r="404" spans="5:17" x14ac:dyDescent="0.25">
      <c r="E404" s="43"/>
      <c r="F404" s="186"/>
      <c r="J404" s="305"/>
      <c r="P404" s="43"/>
      <c r="Q404" s="43"/>
    </row>
    <row r="405" spans="5:17" x14ac:dyDescent="0.25">
      <c r="E405" s="43"/>
      <c r="F405" s="186"/>
      <c r="J405" s="305"/>
      <c r="P405" s="43"/>
      <c r="Q405" s="43"/>
    </row>
    <row r="406" spans="5:17" x14ac:dyDescent="0.25">
      <c r="E406" s="43"/>
      <c r="F406" s="186"/>
      <c r="J406" s="305"/>
      <c r="P406" s="43"/>
      <c r="Q406" s="43"/>
    </row>
    <row r="407" spans="5:17" x14ac:dyDescent="0.25">
      <c r="E407" s="43"/>
      <c r="F407" s="186"/>
      <c r="J407" s="305"/>
      <c r="P407" s="43"/>
      <c r="Q407" s="43"/>
    </row>
    <row r="408" spans="5:17" x14ac:dyDescent="0.25">
      <c r="E408" s="43"/>
      <c r="F408" s="186"/>
      <c r="J408" s="305"/>
      <c r="P408" s="43"/>
      <c r="Q408" s="43"/>
    </row>
    <row r="409" spans="5:17" x14ac:dyDescent="0.25">
      <c r="E409" s="43"/>
      <c r="F409" s="186"/>
      <c r="J409" s="305"/>
      <c r="P409" s="43"/>
      <c r="Q409" s="43"/>
    </row>
    <row r="410" spans="5:17" x14ac:dyDescent="0.25">
      <c r="E410" s="43"/>
      <c r="F410" s="186"/>
      <c r="J410" s="305"/>
      <c r="P410" s="43"/>
      <c r="Q410" s="43"/>
    </row>
    <row r="411" spans="5:17" x14ac:dyDescent="0.25">
      <c r="E411" s="43"/>
      <c r="F411" s="186"/>
      <c r="J411" s="305"/>
      <c r="P411" s="43"/>
      <c r="Q411" s="43"/>
    </row>
    <row r="412" spans="5:17" x14ac:dyDescent="0.25">
      <c r="E412" s="43"/>
      <c r="F412" s="186"/>
      <c r="J412" s="305"/>
      <c r="P412" s="43"/>
      <c r="Q412" s="43"/>
    </row>
    <row r="413" spans="5:17" x14ac:dyDescent="0.25">
      <c r="E413" s="43"/>
      <c r="F413" s="186"/>
      <c r="J413" s="305"/>
      <c r="P413" s="43"/>
      <c r="Q413" s="43"/>
    </row>
    <row r="414" spans="5:17" x14ac:dyDescent="0.25">
      <c r="E414" s="43"/>
      <c r="F414" s="186"/>
      <c r="J414" s="305"/>
      <c r="P414" s="43"/>
      <c r="Q414" s="43"/>
    </row>
    <row r="415" spans="5:17" x14ac:dyDescent="0.25">
      <c r="E415" s="43"/>
      <c r="F415" s="186"/>
      <c r="J415" s="305"/>
      <c r="P415" s="43"/>
      <c r="Q415" s="43"/>
    </row>
    <row r="416" spans="5:17" x14ac:dyDescent="0.25">
      <c r="E416" s="43"/>
      <c r="F416" s="186"/>
      <c r="J416" s="305"/>
      <c r="P416" s="43"/>
      <c r="Q416" s="43"/>
    </row>
    <row r="417" spans="5:17" x14ac:dyDescent="0.25">
      <c r="E417" s="43"/>
      <c r="F417" s="186"/>
      <c r="J417" s="305"/>
      <c r="P417" s="43"/>
      <c r="Q417" s="43"/>
    </row>
    <row r="418" spans="5:17" x14ac:dyDescent="0.25">
      <c r="E418" s="43"/>
      <c r="F418" s="186"/>
      <c r="J418" s="305"/>
      <c r="P418" s="43"/>
      <c r="Q418" s="43"/>
    </row>
    <row r="419" spans="5:17" x14ac:dyDescent="0.25">
      <c r="E419" s="43"/>
      <c r="F419" s="186"/>
      <c r="J419" s="305"/>
      <c r="P419" s="43"/>
      <c r="Q419" s="43"/>
    </row>
    <row r="420" spans="5:17" x14ac:dyDescent="0.25">
      <c r="E420" s="43"/>
      <c r="F420" s="186"/>
      <c r="J420" s="305"/>
      <c r="P420" s="43"/>
      <c r="Q420" s="43"/>
    </row>
    <row r="421" spans="5:17" x14ac:dyDescent="0.25">
      <c r="E421" s="43"/>
      <c r="F421" s="186"/>
      <c r="J421" s="305"/>
      <c r="P421" s="43"/>
      <c r="Q421" s="43"/>
    </row>
    <row r="422" spans="5:17" x14ac:dyDescent="0.25">
      <c r="E422" s="43"/>
      <c r="F422" s="186"/>
      <c r="J422" s="305"/>
      <c r="P422" s="43"/>
      <c r="Q422" s="43"/>
    </row>
    <row r="423" spans="5:17" x14ac:dyDescent="0.25">
      <c r="E423" s="43"/>
      <c r="F423" s="186"/>
      <c r="J423" s="305"/>
      <c r="P423" s="43"/>
      <c r="Q423" s="43"/>
    </row>
    <row r="424" spans="5:17" x14ac:dyDescent="0.25">
      <c r="E424" s="43"/>
      <c r="F424" s="186"/>
      <c r="J424" s="305"/>
      <c r="P424" s="43"/>
      <c r="Q424" s="43"/>
    </row>
    <row r="425" spans="5:17" x14ac:dyDescent="0.25">
      <c r="E425" s="43"/>
      <c r="F425" s="186"/>
      <c r="J425" s="305"/>
      <c r="P425" s="43"/>
      <c r="Q425" s="43"/>
    </row>
    <row r="426" spans="5:17" x14ac:dyDescent="0.25">
      <c r="E426" s="43"/>
      <c r="F426" s="186"/>
      <c r="J426" s="305"/>
      <c r="P426" s="43"/>
      <c r="Q426" s="43"/>
    </row>
    <row r="427" spans="5:17" x14ac:dyDescent="0.25">
      <c r="E427" s="43"/>
      <c r="F427" s="186"/>
      <c r="J427" s="305"/>
      <c r="P427" s="43"/>
      <c r="Q427" s="43"/>
    </row>
    <row r="428" spans="5:17" x14ac:dyDescent="0.25">
      <c r="E428" s="43"/>
      <c r="F428" s="186"/>
      <c r="J428" s="305"/>
      <c r="P428" s="43"/>
      <c r="Q428" s="43"/>
    </row>
    <row r="429" spans="5:17" x14ac:dyDescent="0.25">
      <c r="E429" s="43"/>
      <c r="F429" s="186"/>
      <c r="J429" s="305"/>
      <c r="P429" s="43"/>
      <c r="Q429" s="43"/>
    </row>
    <row r="430" spans="5:17" x14ac:dyDescent="0.25">
      <c r="E430" s="43"/>
      <c r="F430" s="186"/>
      <c r="J430" s="305"/>
      <c r="P430" s="43"/>
      <c r="Q430" s="43"/>
    </row>
    <row r="431" spans="5:17" x14ac:dyDescent="0.25">
      <c r="E431" s="43"/>
      <c r="F431" s="186"/>
      <c r="J431" s="305"/>
      <c r="P431" s="43"/>
      <c r="Q431" s="43"/>
    </row>
    <row r="432" spans="5:17" x14ac:dyDescent="0.25">
      <c r="E432" s="43"/>
      <c r="F432" s="186"/>
      <c r="J432" s="305"/>
      <c r="P432" s="43"/>
      <c r="Q432" s="43"/>
    </row>
    <row r="433" spans="5:17" x14ac:dyDescent="0.25">
      <c r="E433" s="43"/>
      <c r="F433" s="186"/>
      <c r="J433" s="305"/>
      <c r="P433" s="43"/>
      <c r="Q433" s="43"/>
    </row>
    <row r="434" spans="5:17" x14ac:dyDescent="0.25">
      <c r="E434" s="43"/>
      <c r="F434" s="186"/>
      <c r="J434" s="305"/>
      <c r="P434" s="43"/>
      <c r="Q434" s="43"/>
    </row>
    <row r="435" spans="5:17" x14ac:dyDescent="0.25">
      <c r="E435" s="43"/>
      <c r="F435" s="186"/>
      <c r="J435" s="305"/>
      <c r="P435" s="43"/>
      <c r="Q435" s="43"/>
    </row>
    <row r="436" spans="5:17" x14ac:dyDescent="0.25">
      <c r="E436" s="43"/>
      <c r="F436" s="186"/>
      <c r="J436" s="305"/>
      <c r="P436" s="43"/>
      <c r="Q436" s="43"/>
    </row>
    <row r="437" spans="5:17" x14ac:dyDescent="0.25">
      <c r="E437" s="43"/>
      <c r="F437" s="186"/>
      <c r="J437" s="305"/>
      <c r="P437" s="43"/>
      <c r="Q437" s="43"/>
    </row>
    <row r="438" spans="5:17" x14ac:dyDescent="0.25">
      <c r="E438" s="43"/>
      <c r="F438" s="186"/>
      <c r="J438" s="305"/>
      <c r="P438" s="43"/>
      <c r="Q438" s="43"/>
    </row>
    <row r="439" spans="5:17" x14ac:dyDescent="0.25">
      <c r="E439" s="43"/>
      <c r="F439" s="186"/>
      <c r="J439" s="305"/>
      <c r="P439" s="43"/>
      <c r="Q439" s="43"/>
    </row>
    <row r="440" spans="5:17" x14ac:dyDescent="0.25">
      <c r="E440" s="43"/>
      <c r="F440" s="186"/>
      <c r="J440" s="305"/>
      <c r="P440" s="43"/>
      <c r="Q440" s="43"/>
    </row>
    <row r="441" spans="5:17" x14ac:dyDescent="0.25">
      <c r="E441" s="43"/>
      <c r="F441" s="186"/>
      <c r="J441" s="305"/>
      <c r="P441" s="43"/>
      <c r="Q441" s="43"/>
    </row>
    <row r="442" spans="5:17" x14ac:dyDescent="0.25">
      <c r="E442" s="43"/>
      <c r="F442" s="186"/>
      <c r="J442" s="305"/>
      <c r="P442" s="43"/>
      <c r="Q442" s="43"/>
    </row>
    <row r="443" spans="5:17" x14ac:dyDescent="0.25">
      <c r="E443" s="43"/>
      <c r="F443" s="186"/>
      <c r="J443" s="305"/>
      <c r="P443" s="43"/>
      <c r="Q443" s="43"/>
    </row>
    <row r="444" spans="5:17" x14ac:dyDescent="0.25">
      <c r="E444" s="43"/>
      <c r="F444" s="186"/>
      <c r="J444" s="305"/>
      <c r="P444" s="43"/>
      <c r="Q444" s="43"/>
    </row>
    <row r="445" spans="5:17" x14ac:dyDescent="0.25">
      <c r="E445" s="43"/>
      <c r="F445" s="186"/>
      <c r="J445" s="305"/>
      <c r="P445" s="43"/>
      <c r="Q445" s="43"/>
    </row>
    <row r="446" spans="5:17" x14ac:dyDescent="0.25">
      <c r="E446" s="43"/>
      <c r="F446" s="186"/>
      <c r="J446" s="305"/>
      <c r="P446" s="43"/>
      <c r="Q446" s="43"/>
    </row>
    <row r="447" spans="5:17" x14ac:dyDescent="0.25">
      <c r="E447" s="43"/>
      <c r="F447" s="186"/>
      <c r="J447" s="305"/>
      <c r="P447" s="43"/>
      <c r="Q447" s="43"/>
    </row>
    <row r="448" spans="5:17" x14ac:dyDescent="0.25">
      <c r="E448" s="43"/>
      <c r="F448" s="186"/>
      <c r="J448" s="305"/>
      <c r="P448" s="43"/>
      <c r="Q448" s="43"/>
    </row>
    <row r="449" spans="5:17" x14ac:dyDescent="0.25">
      <c r="E449" s="43"/>
      <c r="F449" s="186"/>
      <c r="J449" s="305"/>
      <c r="P449" s="43"/>
      <c r="Q449" s="43"/>
    </row>
    <row r="450" spans="5:17" x14ac:dyDescent="0.25">
      <c r="E450" s="43"/>
      <c r="F450" s="186"/>
      <c r="J450" s="305"/>
      <c r="P450" s="43"/>
      <c r="Q450" s="43"/>
    </row>
    <row r="451" spans="5:17" x14ac:dyDescent="0.25">
      <c r="E451" s="43"/>
      <c r="F451" s="186"/>
      <c r="J451" s="305"/>
      <c r="P451" s="43"/>
      <c r="Q451" s="43"/>
    </row>
    <row r="452" spans="5:17" x14ac:dyDescent="0.25">
      <c r="E452" s="43"/>
      <c r="F452" s="186"/>
      <c r="J452" s="305"/>
      <c r="P452" s="43"/>
      <c r="Q452" s="43"/>
    </row>
    <row r="453" spans="5:17" x14ac:dyDescent="0.25">
      <c r="E453" s="43"/>
      <c r="F453" s="186"/>
      <c r="J453" s="305"/>
      <c r="P453" s="43"/>
      <c r="Q453" s="43"/>
    </row>
    <row r="454" spans="5:17" x14ac:dyDescent="0.25">
      <c r="E454" s="43"/>
      <c r="F454" s="186"/>
      <c r="J454" s="305"/>
      <c r="P454" s="43"/>
      <c r="Q454" s="43"/>
    </row>
    <row r="455" spans="5:17" x14ac:dyDescent="0.25">
      <c r="E455" s="43"/>
      <c r="F455" s="186"/>
      <c r="J455" s="305"/>
      <c r="P455" s="43"/>
      <c r="Q455" s="43"/>
    </row>
    <row r="456" spans="5:17" x14ac:dyDescent="0.25">
      <c r="E456" s="43"/>
      <c r="F456" s="186"/>
      <c r="J456" s="305"/>
      <c r="P456" s="43"/>
      <c r="Q456" s="43"/>
    </row>
    <row r="457" spans="5:17" x14ac:dyDescent="0.25">
      <c r="E457" s="43"/>
      <c r="F457" s="186"/>
      <c r="J457" s="305"/>
      <c r="P457" s="43"/>
      <c r="Q457" s="43"/>
    </row>
    <row r="458" spans="5:17" x14ac:dyDescent="0.25">
      <c r="E458" s="43"/>
      <c r="F458" s="186"/>
      <c r="J458" s="305"/>
      <c r="P458" s="43"/>
      <c r="Q458" s="43"/>
    </row>
    <row r="459" spans="5:17" x14ac:dyDescent="0.25">
      <c r="E459" s="43"/>
      <c r="F459" s="186"/>
      <c r="J459" s="305"/>
      <c r="P459" s="43"/>
      <c r="Q459" s="43"/>
    </row>
    <row r="460" spans="5:17" x14ac:dyDescent="0.25">
      <c r="E460" s="43"/>
      <c r="F460" s="186"/>
      <c r="J460" s="305"/>
      <c r="P460" s="43"/>
      <c r="Q460" s="43"/>
    </row>
    <row r="461" spans="5:17" x14ac:dyDescent="0.25">
      <c r="E461" s="43"/>
      <c r="F461" s="186"/>
      <c r="J461" s="305"/>
      <c r="P461" s="43"/>
      <c r="Q461" s="43"/>
    </row>
    <row r="462" spans="5:17" x14ac:dyDescent="0.25">
      <c r="E462" s="43"/>
      <c r="F462" s="186"/>
      <c r="J462" s="305"/>
      <c r="P462" s="43"/>
      <c r="Q462" s="43"/>
    </row>
    <row r="463" spans="5:17" x14ac:dyDescent="0.25">
      <c r="E463" s="43"/>
      <c r="F463" s="186"/>
      <c r="J463" s="305"/>
      <c r="P463" s="43"/>
      <c r="Q463" s="43"/>
    </row>
    <row r="464" spans="5:17" x14ac:dyDescent="0.25">
      <c r="E464" s="43"/>
      <c r="F464" s="186"/>
      <c r="J464" s="305"/>
      <c r="P464" s="43"/>
      <c r="Q464" s="43"/>
    </row>
    <row r="465" spans="5:17" x14ac:dyDescent="0.25">
      <c r="E465" s="43"/>
      <c r="F465" s="186"/>
      <c r="J465" s="305"/>
      <c r="P465" s="43"/>
      <c r="Q465" s="43"/>
    </row>
    <row r="466" spans="5:17" x14ac:dyDescent="0.25">
      <c r="E466" s="43"/>
      <c r="F466" s="186"/>
      <c r="J466" s="305"/>
      <c r="P466" s="43"/>
      <c r="Q466" s="43"/>
    </row>
    <row r="467" spans="5:17" x14ac:dyDescent="0.25">
      <c r="E467" s="43"/>
      <c r="F467" s="186"/>
      <c r="J467" s="305"/>
      <c r="P467" s="43"/>
      <c r="Q467" s="43"/>
    </row>
    <row r="468" spans="5:17" x14ac:dyDescent="0.25">
      <c r="E468" s="43"/>
      <c r="F468" s="186"/>
      <c r="J468" s="305"/>
      <c r="P468" s="43"/>
      <c r="Q468" s="43"/>
    </row>
    <row r="469" spans="5:17" x14ac:dyDescent="0.25">
      <c r="E469" s="43"/>
      <c r="F469" s="186"/>
      <c r="J469" s="305"/>
      <c r="P469" s="43"/>
      <c r="Q469" s="43"/>
    </row>
    <row r="470" spans="5:17" x14ac:dyDescent="0.25">
      <c r="E470" s="43"/>
      <c r="F470" s="186"/>
      <c r="J470" s="305"/>
      <c r="P470" s="43"/>
      <c r="Q470" s="43"/>
    </row>
    <row r="471" spans="5:17" x14ac:dyDescent="0.25">
      <c r="E471" s="43"/>
      <c r="F471" s="186"/>
      <c r="J471" s="305"/>
      <c r="P471" s="43"/>
      <c r="Q471" s="43"/>
    </row>
    <row r="472" spans="5:17" x14ac:dyDescent="0.25">
      <c r="E472" s="43"/>
      <c r="F472" s="186"/>
      <c r="J472" s="305"/>
      <c r="P472" s="43"/>
      <c r="Q472" s="43"/>
    </row>
    <row r="473" spans="5:17" x14ac:dyDescent="0.25">
      <c r="E473" s="43"/>
      <c r="F473" s="186"/>
      <c r="J473" s="305"/>
      <c r="P473" s="43"/>
      <c r="Q473" s="43"/>
    </row>
    <row r="474" spans="5:17" x14ac:dyDescent="0.25">
      <c r="E474" s="43"/>
      <c r="F474" s="186"/>
      <c r="J474" s="305"/>
      <c r="P474" s="43"/>
      <c r="Q474" s="43"/>
    </row>
    <row r="475" spans="5:17" x14ac:dyDescent="0.25">
      <c r="E475" s="43"/>
      <c r="F475" s="186"/>
      <c r="J475" s="305"/>
      <c r="P475" s="43"/>
      <c r="Q475" s="43"/>
    </row>
    <row r="476" spans="5:17" x14ac:dyDescent="0.25">
      <c r="E476" s="43"/>
      <c r="F476" s="186"/>
      <c r="J476" s="305"/>
      <c r="P476" s="43"/>
      <c r="Q476" s="43"/>
    </row>
    <row r="477" spans="5:17" x14ac:dyDescent="0.25">
      <c r="E477" s="43"/>
      <c r="F477" s="186"/>
      <c r="J477" s="305"/>
      <c r="P477" s="43"/>
      <c r="Q477" s="43"/>
    </row>
    <row r="478" spans="5:17" x14ac:dyDescent="0.25">
      <c r="E478" s="43"/>
      <c r="F478" s="186"/>
      <c r="J478" s="305"/>
      <c r="P478" s="43"/>
      <c r="Q478" s="43"/>
    </row>
    <row r="479" spans="5:17" x14ac:dyDescent="0.25">
      <c r="E479" s="43"/>
      <c r="F479" s="186"/>
      <c r="J479" s="305"/>
      <c r="P479" s="43"/>
      <c r="Q479" s="43"/>
    </row>
    <row r="480" spans="5:17" x14ac:dyDescent="0.25">
      <c r="E480" s="43"/>
      <c r="F480" s="186"/>
      <c r="J480" s="305"/>
      <c r="P480" s="43"/>
      <c r="Q480" s="43"/>
    </row>
    <row r="481" spans="5:17" x14ac:dyDescent="0.25">
      <c r="E481" s="43"/>
      <c r="F481" s="186"/>
      <c r="J481" s="305"/>
      <c r="P481" s="43"/>
      <c r="Q481" s="43"/>
    </row>
    <row r="482" spans="5:17" x14ac:dyDescent="0.25">
      <c r="E482" s="43"/>
      <c r="F482" s="186"/>
      <c r="J482" s="305"/>
      <c r="P482" s="43"/>
      <c r="Q482" s="43"/>
    </row>
    <row r="483" spans="5:17" x14ac:dyDescent="0.25">
      <c r="E483" s="43"/>
      <c r="F483" s="186"/>
      <c r="J483" s="305"/>
      <c r="P483" s="43"/>
      <c r="Q483" s="43"/>
    </row>
    <row r="484" spans="5:17" x14ac:dyDescent="0.25">
      <c r="E484" s="43"/>
      <c r="F484" s="186"/>
      <c r="J484" s="305"/>
      <c r="P484" s="43"/>
      <c r="Q484" s="43"/>
    </row>
    <row r="485" spans="5:17" x14ac:dyDescent="0.25">
      <c r="E485" s="43"/>
      <c r="F485" s="186"/>
      <c r="J485" s="305"/>
      <c r="P485" s="43"/>
      <c r="Q485" s="43"/>
    </row>
    <row r="486" spans="5:17" x14ac:dyDescent="0.25">
      <c r="E486" s="43"/>
      <c r="F486" s="186"/>
      <c r="J486" s="305"/>
      <c r="P486" s="43"/>
      <c r="Q486" s="43"/>
    </row>
    <row r="487" spans="5:17" x14ac:dyDescent="0.25">
      <c r="E487" s="43"/>
      <c r="F487" s="186"/>
      <c r="J487" s="305"/>
      <c r="P487" s="43"/>
      <c r="Q487" s="43"/>
    </row>
    <row r="488" spans="5:17" x14ac:dyDescent="0.25">
      <c r="E488" s="43"/>
      <c r="F488" s="186"/>
      <c r="J488" s="305"/>
      <c r="P488" s="43"/>
      <c r="Q488" s="43"/>
    </row>
    <row r="489" spans="5:17" x14ac:dyDescent="0.25">
      <c r="E489" s="43"/>
      <c r="F489" s="186"/>
      <c r="J489" s="305"/>
      <c r="P489" s="43"/>
      <c r="Q489" s="43"/>
    </row>
    <row r="490" spans="5:17" x14ac:dyDescent="0.25">
      <c r="E490" s="43"/>
      <c r="F490" s="186"/>
      <c r="J490" s="305"/>
      <c r="P490" s="43"/>
      <c r="Q490" s="43"/>
    </row>
    <row r="491" spans="5:17" x14ac:dyDescent="0.25">
      <c r="E491" s="43"/>
      <c r="F491" s="186"/>
      <c r="J491" s="305"/>
      <c r="P491" s="43"/>
      <c r="Q491" s="43"/>
    </row>
    <row r="492" spans="5:17" x14ac:dyDescent="0.25">
      <c r="E492" s="43"/>
      <c r="F492" s="186"/>
      <c r="J492" s="305"/>
      <c r="P492" s="43"/>
      <c r="Q492" s="43"/>
    </row>
    <row r="493" spans="5:17" x14ac:dyDescent="0.25">
      <c r="E493" s="43"/>
      <c r="F493" s="186"/>
      <c r="J493" s="305"/>
      <c r="P493" s="43"/>
      <c r="Q493" s="43"/>
    </row>
    <row r="494" spans="5:17" x14ac:dyDescent="0.25">
      <c r="E494" s="43"/>
      <c r="F494" s="186"/>
      <c r="J494" s="305"/>
      <c r="P494" s="43"/>
      <c r="Q494" s="43"/>
    </row>
    <row r="495" spans="5:17" x14ac:dyDescent="0.25">
      <c r="E495" s="43"/>
      <c r="F495" s="186"/>
      <c r="J495" s="305"/>
      <c r="P495" s="43"/>
      <c r="Q495" s="43"/>
    </row>
    <row r="496" spans="5:17" x14ac:dyDescent="0.25">
      <c r="E496" s="43"/>
      <c r="F496" s="186"/>
      <c r="J496" s="305"/>
      <c r="P496" s="43"/>
      <c r="Q496" s="43"/>
    </row>
    <row r="497" spans="5:17" x14ac:dyDescent="0.25">
      <c r="E497" s="43"/>
      <c r="F497" s="186"/>
      <c r="J497" s="305"/>
      <c r="P497" s="43"/>
      <c r="Q497" s="43"/>
    </row>
    <row r="498" spans="5:17" x14ac:dyDescent="0.25">
      <c r="E498" s="43"/>
      <c r="F498" s="186"/>
      <c r="J498" s="305"/>
      <c r="P498" s="43"/>
      <c r="Q498" s="43"/>
    </row>
    <row r="499" spans="5:17" x14ac:dyDescent="0.25">
      <c r="E499" s="43"/>
      <c r="F499" s="186"/>
      <c r="J499" s="305"/>
      <c r="P499" s="43"/>
      <c r="Q499" s="43"/>
    </row>
    <row r="500" spans="5:17" x14ac:dyDescent="0.25">
      <c r="E500" s="43"/>
      <c r="F500" s="186"/>
      <c r="J500" s="305"/>
      <c r="P500" s="43"/>
      <c r="Q500" s="43"/>
    </row>
    <row r="501" spans="5:17" x14ac:dyDescent="0.25">
      <c r="E501" s="43"/>
      <c r="F501" s="186"/>
      <c r="J501" s="305"/>
      <c r="P501" s="43"/>
      <c r="Q501" s="43"/>
    </row>
    <row r="502" spans="5:17" x14ac:dyDescent="0.25">
      <c r="E502" s="43"/>
      <c r="F502" s="186"/>
      <c r="J502" s="305"/>
      <c r="P502" s="43"/>
      <c r="Q502" s="43"/>
    </row>
    <row r="503" spans="5:17" x14ac:dyDescent="0.25">
      <c r="E503" s="43"/>
      <c r="F503" s="186"/>
      <c r="J503" s="305"/>
      <c r="P503" s="43"/>
      <c r="Q503" s="43"/>
    </row>
    <row r="504" spans="5:17" x14ac:dyDescent="0.25">
      <c r="E504" s="43"/>
      <c r="F504" s="186"/>
      <c r="J504" s="305"/>
      <c r="P504" s="43"/>
      <c r="Q504" s="43"/>
    </row>
    <row r="505" spans="5:17" x14ac:dyDescent="0.25">
      <c r="E505" s="43"/>
      <c r="F505" s="186"/>
      <c r="J505" s="305"/>
      <c r="P505" s="43"/>
      <c r="Q505" s="43"/>
    </row>
    <row r="506" spans="5:17" x14ac:dyDescent="0.25">
      <c r="E506" s="43"/>
      <c r="F506" s="186"/>
      <c r="J506" s="305"/>
      <c r="P506" s="43"/>
      <c r="Q506" s="43"/>
    </row>
    <row r="507" spans="5:17" x14ac:dyDescent="0.25">
      <c r="E507" s="43"/>
      <c r="F507" s="186"/>
      <c r="J507" s="305"/>
      <c r="P507" s="43"/>
      <c r="Q507" s="43"/>
    </row>
    <row r="508" spans="5:17" x14ac:dyDescent="0.25">
      <c r="E508" s="43"/>
      <c r="F508" s="186"/>
      <c r="J508" s="305"/>
      <c r="P508" s="43"/>
      <c r="Q508" s="43"/>
    </row>
    <row r="509" spans="5:17" x14ac:dyDescent="0.25">
      <c r="E509" s="43"/>
      <c r="F509" s="186"/>
      <c r="J509" s="305"/>
      <c r="P509" s="43"/>
      <c r="Q509" s="43"/>
    </row>
    <row r="510" spans="5:17" x14ac:dyDescent="0.25">
      <c r="E510" s="43"/>
      <c r="F510" s="186"/>
      <c r="J510" s="305"/>
      <c r="P510" s="43"/>
      <c r="Q510" s="43"/>
    </row>
    <row r="511" spans="5:17" x14ac:dyDescent="0.25">
      <c r="E511" s="43"/>
      <c r="F511" s="186"/>
      <c r="J511" s="305"/>
      <c r="P511" s="43"/>
      <c r="Q511" s="43"/>
    </row>
    <row r="512" spans="5:17" x14ac:dyDescent="0.25">
      <c r="E512" s="43"/>
      <c r="F512" s="186"/>
      <c r="J512" s="305"/>
      <c r="P512" s="43"/>
      <c r="Q512" s="43"/>
    </row>
    <row r="513" spans="5:17" x14ac:dyDescent="0.25">
      <c r="E513" s="43"/>
      <c r="F513" s="186"/>
      <c r="J513" s="305"/>
      <c r="P513" s="43"/>
      <c r="Q513" s="43"/>
    </row>
    <row r="514" spans="5:17" x14ac:dyDescent="0.25">
      <c r="E514" s="43"/>
      <c r="F514" s="186"/>
      <c r="J514" s="305"/>
      <c r="P514" s="43"/>
      <c r="Q514" s="43"/>
    </row>
    <row r="515" spans="5:17" x14ac:dyDescent="0.25">
      <c r="E515" s="43"/>
      <c r="F515" s="186"/>
      <c r="J515" s="305"/>
      <c r="P515" s="43"/>
      <c r="Q515" s="43"/>
    </row>
    <row r="516" spans="5:17" x14ac:dyDescent="0.25">
      <c r="E516" s="43"/>
      <c r="F516" s="186"/>
      <c r="J516" s="305"/>
      <c r="P516" s="43"/>
      <c r="Q516" s="43"/>
    </row>
    <row r="517" spans="5:17" x14ac:dyDescent="0.25">
      <c r="E517" s="43"/>
      <c r="F517" s="186"/>
      <c r="J517" s="305"/>
      <c r="P517" s="43"/>
      <c r="Q517" s="43"/>
    </row>
    <row r="518" spans="5:17" x14ac:dyDescent="0.25">
      <c r="E518" s="43"/>
      <c r="F518" s="186"/>
      <c r="J518" s="305"/>
      <c r="P518" s="43"/>
      <c r="Q518" s="43"/>
    </row>
    <row r="519" spans="5:17" x14ac:dyDescent="0.25">
      <c r="E519" s="43"/>
      <c r="F519" s="186"/>
      <c r="J519" s="305"/>
      <c r="P519" s="43"/>
      <c r="Q519" s="43"/>
    </row>
    <row r="520" spans="5:17" x14ac:dyDescent="0.25">
      <c r="E520" s="43"/>
      <c r="F520" s="186"/>
      <c r="J520" s="305"/>
      <c r="P520" s="43"/>
      <c r="Q520" s="43"/>
    </row>
    <row r="521" spans="5:17" x14ac:dyDescent="0.25">
      <c r="E521" s="43"/>
      <c r="F521" s="186"/>
      <c r="J521" s="305"/>
      <c r="P521" s="43"/>
      <c r="Q521" s="43"/>
    </row>
    <row r="522" spans="5:17" x14ac:dyDescent="0.25">
      <c r="E522" s="43"/>
      <c r="F522" s="186"/>
      <c r="J522" s="305"/>
      <c r="P522" s="43"/>
      <c r="Q522" s="43"/>
    </row>
    <row r="523" spans="5:17" x14ac:dyDescent="0.25">
      <c r="E523" s="43"/>
      <c r="F523" s="186"/>
      <c r="J523" s="305"/>
      <c r="P523" s="43"/>
      <c r="Q523" s="43"/>
    </row>
    <row r="524" spans="5:17" x14ac:dyDescent="0.25">
      <c r="E524" s="43"/>
      <c r="F524" s="186"/>
      <c r="J524" s="305"/>
      <c r="P524" s="43"/>
      <c r="Q524" s="43"/>
    </row>
    <row r="525" spans="5:17" x14ac:dyDescent="0.25">
      <c r="E525" s="43"/>
      <c r="F525" s="186"/>
      <c r="J525" s="305"/>
      <c r="P525" s="43"/>
      <c r="Q525" s="43"/>
    </row>
    <row r="526" spans="5:17" x14ac:dyDescent="0.25">
      <c r="E526" s="43"/>
      <c r="F526" s="186"/>
      <c r="J526" s="305"/>
      <c r="P526" s="43"/>
      <c r="Q526" s="43"/>
    </row>
    <row r="527" spans="5:17" x14ac:dyDescent="0.25">
      <c r="E527" s="43"/>
      <c r="F527" s="186"/>
      <c r="J527" s="305"/>
      <c r="P527" s="43"/>
      <c r="Q527" s="43"/>
    </row>
    <row r="528" spans="5:17" x14ac:dyDescent="0.25">
      <c r="E528" s="43"/>
      <c r="F528" s="186"/>
      <c r="J528" s="305"/>
      <c r="P528" s="43"/>
      <c r="Q528" s="43"/>
    </row>
    <row r="529" spans="5:17" x14ac:dyDescent="0.25">
      <c r="E529" s="43"/>
      <c r="F529" s="186"/>
      <c r="J529" s="305"/>
      <c r="P529" s="43"/>
      <c r="Q529" s="43"/>
    </row>
    <row r="530" spans="5:17" x14ac:dyDescent="0.25">
      <c r="E530" s="43"/>
      <c r="F530" s="186"/>
      <c r="J530" s="305"/>
      <c r="P530" s="43"/>
      <c r="Q530" s="43"/>
    </row>
    <row r="531" spans="5:17" x14ac:dyDescent="0.25">
      <c r="E531" s="43"/>
      <c r="F531" s="186"/>
      <c r="J531" s="305"/>
      <c r="P531" s="43"/>
      <c r="Q531" s="43"/>
    </row>
    <row r="532" spans="5:17" x14ac:dyDescent="0.25">
      <c r="E532" s="43"/>
      <c r="F532" s="186"/>
      <c r="J532" s="305"/>
      <c r="P532" s="43"/>
      <c r="Q532" s="43"/>
    </row>
    <row r="533" spans="5:17" x14ac:dyDescent="0.25">
      <c r="E533" s="43"/>
      <c r="F533" s="186"/>
      <c r="J533" s="305"/>
      <c r="P533" s="43"/>
      <c r="Q533" s="43"/>
    </row>
    <row r="534" spans="5:17" x14ac:dyDescent="0.25">
      <c r="E534" s="43"/>
      <c r="F534" s="186"/>
      <c r="J534" s="305"/>
      <c r="P534" s="43"/>
      <c r="Q534" s="43"/>
    </row>
    <row r="535" spans="5:17" x14ac:dyDescent="0.25">
      <c r="E535" s="43"/>
      <c r="F535" s="186"/>
      <c r="J535" s="305"/>
      <c r="P535" s="43"/>
      <c r="Q535" s="43"/>
    </row>
    <row r="536" spans="5:17" x14ac:dyDescent="0.25">
      <c r="E536" s="43"/>
      <c r="F536" s="186"/>
      <c r="J536" s="305"/>
      <c r="P536" s="43"/>
      <c r="Q536" s="43"/>
    </row>
    <row r="537" spans="5:17" x14ac:dyDescent="0.25">
      <c r="E537" s="43"/>
      <c r="F537" s="186"/>
      <c r="J537" s="305"/>
      <c r="P537" s="43"/>
      <c r="Q537" s="43"/>
    </row>
    <row r="538" spans="5:17" x14ac:dyDescent="0.25">
      <c r="E538" s="43"/>
      <c r="F538" s="186"/>
      <c r="J538" s="305"/>
      <c r="P538" s="43"/>
      <c r="Q538" s="43"/>
    </row>
    <row r="539" spans="5:17" x14ac:dyDescent="0.25">
      <c r="E539" s="43"/>
      <c r="F539" s="186"/>
      <c r="J539" s="305"/>
      <c r="P539" s="43"/>
      <c r="Q539" s="43"/>
    </row>
    <row r="540" spans="5:17" x14ac:dyDescent="0.25">
      <c r="E540" s="43"/>
      <c r="F540" s="186"/>
      <c r="J540" s="305"/>
      <c r="P540" s="43"/>
      <c r="Q540" s="43"/>
    </row>
    <row r="541" spans="5:17" x14ac:dyDescent="0.25">
      <c r="E541" s="43"/>
      <c r="F541" s="186"/>
      <c r="J541" s="305"/>
      <c r="P541" s="43"/>
      <c r="Q541" s="43"/>
    </row>
    <row r="542" spans="5:17" x14ac:dyDescent="0.25">
      <c r="E542" s="43"/>
      <c r="F542" s="186"/>
      <c r="J542" s="305"/>
      <c r="P542" s="43"/>
      <c r="Q542" s="43"/>
    </row>
    <row r="543" spans="5:17" x14ac:dyDescent="0.25">
      <c r="E543" s="43"/>
      <c r="F543" s="186"/>
      <c r="J543" s="305"/>
      <c r="P543" s="43"/>
      <c r="Q543" s="43"/>
    </row>
    <row r="544" spans="5:17" x14ac:dyDescent="0.25">
      <c r="E544" s="43"/>
      <c r="F544" s="186"/>
      <c r="J544" s="305"/>
      <c r="P544" s="43"/>
      <c r="Q544" s="43"/>
    </row>
    <row r="545" spans="5:17" x14ac:dyDescent="0.25">
      <c r="E545" s="43"/>
      <c r="F545" s="186"/>
      <c r="J545" s="305"/>
      <c r="P545" s="43"/>
      <c r="Q545" s="43"/>
    </row>
    <row r="546" spans="5:17" x14ac:dyDescent="0.25">
      <c r="E546" s="43"/>
      <c r="F546" s="186"/>
      <c r="J546" s="305"/>
      <c r="P546" s="43"/>
      <c r="Q546" s="43"/>
    </row>
    <row r="547" spans="5:17" x14ac:dyDescent="0.25">
      <c r="E547" s="43"/>
      <c r="F547" s="186"/>
      <c r="J547" s="305"/>
      <c r="P547" s="43"/>
      <c r="Q547" s="43"/>
    </row>
    <row r="548" spans="5:17" x14ac:dyDescent="0.25">
      <c r="E548" s="43"/>
      <c r="F548" s="186"/>
      <c r="J548" s="305"/>
      <c r="P548" s="43"/>
      <c r="Q548" s="43"/>
    </row>
    <row r="549" spans="5:17" x14ac:dyDescent="0.25">
      <c r="E549" s="43"/>
      <c r="F549" s="186"/>
      <c r="J549" s="305"/>
      <c r="P549" s="43"/>
      <c r="Q549" s="43"/>
    </row>
    <row r="550" spans="5:17" x14ac:dyDescent="0.25">
      <c r="E550" s="43"/>
      <c r="F550" s="186"/>
      <c r="J550" s="305"/>
      <c r="P550" s="43"/>
      <c r="Q550" s="43"/>
    </row>
    <row r="551" spans="5:17" x14ac:dyDescent="0.25">
      <c r="E551" s="43"/>
      <c r="F551" s="186"/>
      <c r="J551" s="305"/>
      <c r="P551" s="43"/>
      <c r="Q551" s="43"/>
    </row>
    <row r="552" spans="5:17" x14ac:dyDescent="0.25">
      <c r="E552" s="43"/>
      <c r="F552" s="186"/>
      <c r="J552" s="305"/>
      <c r="P552" s="43"/>
      <c r="Q552" s="43"/>
    </row>
    <row r="553" spans="5:17" x14ac:dyDescent="0.25">
      <c r="E553" s="43"/>
      <c r="F553" s="186"/>
      <c r="J553" s="305"/>
      <c r="P553" s="43"/>
      <c r="Q553" s="43"/>
    </row>
    <row r="554" spans="5:17" x14ac:dyDescent="0.25">
      <c r="E554" s="43"/>
      <c r="F554" s="186"/>
      <c r="J554" s="305"/>
      <c r="P554" s="43"/>
      <c r="Q554" s="43"/>
    </row>
    <row r="555" spans="5:17" x14ac:dyDescent="0.25">
      <c r="E555" s="43"/>
      <c r="F555" s="186"/>
      <c r="J555" s="305"/>
      <c r="P555" s="43"/>
      <c r="Q555" s="43"/>
    </row>
    <row r="556" spans="5:17" x14ac:dyDescent="0.25">
      <c r="E556" s="43"/>
      <c r="F556" s="186"/>
      <c r="J556" s="305"/>
      <c r="P556" s="43"/>
      <c r="Q556" s="43"/>
    </row>
    <row r="557" spans="5:17" x14ac:dyDescent="0.25">
      <c r="E557" s="43"/>
      <c r="F557" s="186"/>
      <c r="J557" s="305"/>
      <c r="P557" s="43"/>
      <c r="Q557" s="43"/>
    </row>
    <row r="558" spans="5:17" x14ac:dyDescent="0.25">
      <c r="E558" s="43"/>
      <c r="F558" s="186"/>
      <c r="J558" s="305"/>
      <c r="P558" s="43"/>
      <c r="Q558" s="43"/>
    </row>
    <row r="559" spans="5:17" x14ac:dyDescent="0.25">
      <c r="E559" s="43"/>
      <c r="F559" s="186"/>
      <c r="J559" s="305"/>
      <c r="P559" s="43"/>
      <c r="Q559" s="43"/>
    </row>
    <row r="560" spans="5:17" x14ac:dyDescent="0.25">
      <c r="E560" s="43"/>
      <c r="F560" s="186"/>
      <c r="J560" s="305"/>
      <c r="P560" s="43"/>
      <c r="Q560" s="43"/>
    </row>
    <row r="561" spans="5:17" x14ac:dyDescent="0.25">
      <c r="E561" s="43"/>
      <c r="F561" s="186"/>
      <c r="J561" s="305"/>
      <c r="P561" s="43"/>
      <c r="Q561" s="43"/>
    </row>
    <row r="562" spans="5:17" x14ac:dyDescent="0.25">
      <c r="E562" s="43"/>
      <c r="F562" s="186"/>
      <c r="J562" s="305"/>
      <c r="P562" s="43"/>
      <c r="Q562" s="43"/>
    </row>
    <row r="563" spans="5:17" x14ac:dyDescent="0.25">
      <c r="E563" s="43"/>
      <c r="F563" s="186"/>
      <c r="J563" s="305"/>
      <c r="P563" s="43"/>
      <c r="Q563" s="43"/>
    </row>
    <row r="564" spans="5:17" x14ac:dyDescent="0.25">
      <c r="E564" s="43"/>
      <c r="F564" s="186"/>
      <c r="J564" s="305"/>
      <c r="P564" s="43"/>
      <c r="Q564" s="43"/>
    </row>
    <row r="565" spans="5:17" x14ac:dyDescent="0.25">
      <c r="E565" s="43"/>
      <c r="F565" s="186"/>
      <c r="J565" s="305"/>
      <c r="P565" s="43"/>
      <c r="Q565" s="43"/>
    </row>
    <row r="566" spans="5:17" x14ac:dyDescent="0.25">
      <c r="E566" s="43"/>
      <c r="F566" s="186"/>
      <c r="J566" s="305"/>
      <c r="P566" s="43"/>
      <c r="Q566" s="43"/>
    </row>
    <row r="567" spans="5:17" x14ac:dyDescent="0.25">
      <c r="E567" s="43"/>
      <c r="F567" s="186"/>
      <c r="J567" s="305"/>
      <c r="P567" s="43"/>
      <c r="Q567" s="43"/>
    </row>
    <row r="568" spans="5:17" x14ac:dyDescent="0.25">
      <c r="E568" s="43"/>
      <c r="F568" s="186"/>
      <c r="J568" s="305"/>
      <c r="P568" s="43"/>
      <c r="Q568" s="43"/>
    </row>
    <row r="569" spans="5:17" x14ac:dyDescent="0.25">
      <c r="E569" s="43"/>
      <c r="F569" s="186"/>
      <c r="J569" s="305"/>
      <c r="P569" s="43"/>
      <c r="Q569" s="43"/>
    </row>
    <row r="570" spans="5:17" x14ac:dyDescent="0.25">
      <c r="E570" s="43"/>
      <c r="F570" s="186"/>
      <c r="J570" s="305"/>
      <c r="P570" s="43"/>
      <c r="Q570" s="43"/>
    </row>
    <row r="571" spans="5:17" x14ac:dyDescent="0.25">
      <c r="E571" s="43"/>
      <c r="F571" s="186"/>
      <c r="J571" s="305"/>
      <c r="P571" s="43"/>
      <c r="Q571" s="43"/>
    </row>
    <row r="572" spans="5:17" x14ac:dyDescent="0.25">
      <c r="E572" s="43"/>
      <c r="F572" s="186"/>
      <c r="J572" s="305"/>
      <c r="P572" s="43"/>
      <c r="Q572" s="43"/>
    </row>
    <row r="573" spans="5:17" x14ac:dyDescent="0.25">
      <c r="E573" s="43"/>
      <c r="F573" s="186"/>
      <c r="J573" s="305"/>
      <c r="P573" s="43"/>
      <c r="Q573" s="43"/>
    </row>
    <row r="574" spans="5:17" x14ac:dyDescent="0.25">
      <c r="E574" s="43"/>
      <c r="F574" s="186"/>
      <c r="J574" s="305"/>
      <c r="P574" s="43"/>
      <c r="Q574" s="43"/>
    </row>
    <row r="575" spans="5:17" x14ac:dyDescent="0.25">
      <c r="E575" s="43"/>
      <c r="F575" s="186"/>
      <c r="J575" s="305"/>
      <c r="P575" s="43"/>
      <c r="Q575" s="43"/>
    </row>
    <row r="576" spans="5:17" x14ac:dyDescent="0.25">
      <c r="E576" s="43"/>
      <c r="F576" s="186"/>
      <c r="J576" s="305"/>
      <c r="P576" s="43"/>
      <c r="Q576" s="43"/>
    </row>
    <row r="577" spans="5:17" x14ac:dyDescent="0.25">
      <c r="E577" s="43"/>
      <c r="F577" s="186"/>
      <c r="J577" s="305"/>
      <c r="P577" s="43"/>
      <c r="Q577" s="43"/>
    </row>
    <row r="578" spans="5:17" x14ac:dyDescent="0.25">
      <c r="E578" s="43"/>
      <c r="F578" s="186"/>
      <c r="J578" s="305"/>
      <c r="P578" s="43"/>
      <c r="Q578" s="43"/>
    </row>
    <row r="579" spans="5:17" x14ac:dyDescent="0.25">
      <c r="E579" s="43"/>
      <c r="F579" s="186"/>
      <c r="J579" s="305"/>
      <c r="P579" s="43"/>
      <c r="Q579" s="43"/>
    </row>
    <row r="580" spans="5:17" x14ac:dyDescent="0.25">
      <c r="E580" s="43"/>
      <c r="F580" s="186"/>
      <c r="J580" s="305"/>
      <c r="P580" s="43"/>
      <c r="Q580" s="43"/>
    </row>
    <row r="581" spans="5:17" x14ac:dyDescent="0.25">
      <c r="E581" s="43"/>
      <c r="F581" s="186"/>
      <c r="J581" s="305"/>
      <c r="P581" s="43"/>
      <c r="Q581" s="43"/>
    </row>
    <row r="582" spans="5:17" x14ac:dyDescent="0.25">
      <c r="E582" s="43"/>
      <c r="F582" s="186"/>
      <c r="J582" s="305"/>
      <c r="P582" s="43"/>
      <c r="Q582" s="43"/>
    </row>
    <row r="583" spans="5:17" x14ac:dyDescent="0.25">
      <c r="E583" s="43"/>
      <c r="F583" s="186"/>
      <c r="J583" s="305"/>
      <c r="P583" s="43"/>
      <c r="Q583" s="43"/>
    </row>
    <row r="584" spans="5:17" x14ac:dyDescent="0.25">
      <c r="E584" s="43"/>
      <c r="F584" s="186"/>
      <c r="J584" s="305"/>
      <c r="P584" s="43"/>
      <c r="Q584" s="43"/>
    </row>
    <row r="585" spans="5:17" x14ac:dyDescent="0.25">
      <c r="E585" s="43"/>
      <c r="F585" s="186"/>
      <c r="J585" s="305"/>
      <c r="P585" s="43"/>
      <c r="Q585" s="43"/>
    </row>
    <row r="586" spans="5:17" x14ac:dyDescent="0.25">
      <c r="E586" s="43"/>
      <c r="F586" s="186"/>
      <c r="J586" s="305"/>
      <c r="P586" s="43"/>
      <c r="Q586" s="43"/>
    </row>
    <row r="587" spans="5:17" x14ac:dyDescent="0.25">
      <c r="E587" s="43"/>
      <c r="F587" s="186"/>
      <c r="J587" s="305"/>
      <c r="P587" s="43"/>
      <c r="Q587" s="43"/>
    </row>
    <row r="588" spans="5:17" x14ac:dyDescent="0.25">
      <c r="E588" s="43"/>
      <c r="F588" s="186"/>
      <c r="J588" s="305"/>
      <c r="P588" s="43"/>
      <c r="Q588" s="43"/>
    </row>
    <row r="589" spans="5:17" x14ac:dyDescent="0.25">
      <c r="E589" s="43"/>
      <c r="F589" s="186"/>
      <c r="J589" s="305"/>
      <c r="P589" s="43"/>
      <c r="Q589" s="43"/>
    </row>
    <row r="590" spans="5:17" x14ac:dyDescent="0.25">
      <c r="E590" s="43"/>
      <c r="F590" s="186"/>
      <c r="J590" s="305"/>
      <c r="P590" s="43"/>
      <c r="Q590" s="43"/>
    </row>
    <row r="591" spans="5:17" x14ac:dyDescent="0.25">
      <c r="E591" s="43"/>
      <c r="F591" s="186"/>
      <c r="J591" s="305"/>
      <c r="P591" s="43"/>
      <c r="Q591" s="43"/>
    </row>
    <row r="592" spans="5:17" x14ac:dyDescent="0.25">
      <c r="E592" s="43"/>
      <c r="F592" s="186"/>
      <c r="J592" s="305"/>
      <c r="P592" s="43"/>
      <c r="Q592" s="43"/>
    </row>
    <row r="593" spans="5:17" x14ac:dyDescent="0.25">
      <c r="E593" s="43"/>
      <c r="F593" s="186"/>
      <c r="J593" s="305"/>
      <c r="P593" s="43"/>
      <c r="Q593" s="43"/>
    </row>
    <row r="594" spans="5:17" x14ac:dyDescent="0.25">
      <c r="E594" s="43"/>
      <c r="F594" s="186"/>
      <c r="J594" s="305"/>
      <c r="P594" s="43"/>
      <c r="Q594" s="43"/>
    </row>
    <row r="595" spans="5:17" x14ac:dyDescent="0.25">
      <c r="E595" s="43"/>
      <c r="F595" s="186"/>
      <c r="J595" s="305"/>
      <c r="P595" s="43"/>
      <c r="Q595" s="43"/>
    </row>
    <row r="596" spans="5:17" x14ac:dyDescent="0.25">
      <c r="E596" s="43"/>
      <c r="F596" s="186"/>
      <c r="J596" s="305"/>
      <c r="P596" s="43"/>
      <c r="Q596" s="43"/>
    </row>
    <row r="597" spans="5:17" x14ac:dyDescent="0.25">
      <c r="E597" s="43"/>
      <c r="F597" s="186"/>
      <c r="J597" s="305"/>
      <c r="P597" s="43"/>
      <c r="Q597" s="43"/>
    </row>
    <row r="598" spans="5:17" x14ac:dyDescent="0.25">
      <c r="E598" s="43"/>
      <c r="F598" s="186"/>
      <c r="J598" s="305"/>
      <c r="P598" s="43"/>
      <c r="Q598" s="43"/>
    </row>
    <row r="599" spans="5:17" x14ac:dyDescent="0.25">
      <c r="E599" s="43"/>
      <c r="F599" s="186"/>
      <c r="J599" s="305"/>
      <c r="P599" s="43"/>
      <c r="Q599" s="43"/>
    </row>
    <row r="600" spans="5:17" x14ac:dyDescent="0.25">
      <c r="E600" s="43"/>
      <c r="F600" s="186"/>
      <c r="J600" s="305"/>
      <c r="P600" s="43"/>
      <c r="Q600" s="43"/>
    </row>
    <row r="601" spans="5:17" x14ac:dyDescent="0.25">
      <c r="E601" s="43"/>
      <c r="F601" s="186"/>
      <c r="J601" s="305"/>
      <c r="P601" s="43"/>
      <c r="Q601" s="43"/>
    </row>
    <row r="602" spans="5:17" x14ac:dyDescent="0.25">
      <c r="E602" s="43"/>
      <c r="F602" s="186"/>
      <c r="J602" s="305"/>
      <c r="P602" s="43"/>
      <c r="Q602" s="43"/>
    </row>
    <row r="603" spans="5:17" x14ac:dyDescent="0.25">
      <c r="E603" s="43"/>
      <c r="F603" s="186"/>
      <c r="J603" s="305"/>
      <c r="P603" s="43"/>
      <c r="Q603" s="43"/>
    </row>
    <row r="604" spans="5:17" x14ac:dyDescent="0.25">
      <c r="E604" s="43"/>
      <c r="F604" s="186"/>
      <c r="J604" s="305"/>
      <c r="P604" s="43"/>
      <c r="Q604" s="43"/>
    </row>
    <row r="605" spans="5:17" x14ac:dyDescent="0.25">
      <c r="E605" s="43"/>
      <c r="F605" s="186"/>
      <c r="J605" s="305"/>
      <c r="P605" s="43"/>
      <c r="Q605" s="43"/>
    </row>
    <row r="606" spans="5:17" x14ac:dyDescent="0.25">
      <c r="E606" s="43"/>
      <c r="F606" s="186"/>
      <c r="J606" s="305"/>
      <c r="P606" s="43"/>
      <c r="Q606" s="43"/>
    </row>
    <row r="607" spans="5:17" x14ac:dyDescent="0.25">
      <c r="E607" s="43"/>
      <c r="F607" s="186"/>
      <c r="J607" s="305"/>
      <c r="P607" s="43"/>
      <c r="Q607" s="43"/>
    </row>
    <row r="608" spans="5:17" x14ac:dyDescent="0.25">
      <c r="E608" s="43"/>
      <c r="F608" s="186"/>
      <c r="J608" s="305"/>
      <c r="P608" s="43"/>
      <c r="Q608" s="43"/>
    </row>
    <row r="609" spans="5:17" x14ac:dyDescent="0.25">
      <c r="E609" s="43"/>
      <c r="F609" s="186"/>
      <c r="J609" s="305"/>
      <c r="P609" s="43"/>
      <c r="Q609" s="43"/>
    </row>
    <row r="610" spans="5:17" x14ac:dyDescent="0.25">
      <c r="E610" s="43"/>
      <c r="F610" s="186"/>
      <c r="J610" s="305"/>
      <c r="P610" s="43"/>
      <c r="Q610" s="43"/>
    </row>
    <row r="611" spans="5:17" x14ac:dyDescent="0.25">
      <c r="E611" s="43"/>
      <c r="F611" s="186"/>
      <c r="J611" s="305"/>
      <c r="P611" s="43"/>
      <c r="Q611" s="43"/>
    </row>
    <row r="612" spans="5:17" x14ac:dyDescent="0.25">
      <c r="E612" s="43"/>
      <c r="F612" s="186"/>
      <c r="J612" s="305"/>
      <c r="P612" s="43"/>
      <c r="Q612" s="43"/>
    </row>
    <row r="613" spans="5:17" x14ac:dyDescent="0.25">
      <c r="E613" s="43"/>
      <c r="F613" s="186"/>
      <c r="J613" s="305"/>
      <c r="P613" s="43"/>
      <c r="Q613" s="43"/>
    </row>
    <row r="614" spans="5:17" x14ac:dyDescent="0.25">
      <c r="E614" s="43"/>
      <c r="F614" s="186"/>
      <c r="J614" s="305"/>
      <c r="P614" s="43"/>
      <c r="Q614" s="43"/>
    </row>
    <row r="615" spans="5:17" x14ac:dyDescent="0.25">
      <c r="E615" s="43"/>
      <c r="F615" s="186"/>
      <c r="J615" s="305"/>
      <c r="P615" s="43"/>
      <c r="Q615" s="43"/>
    </row>
    <row r="616" spans="5:17" x14ac:dyDescent="0.25">
      <c r="E616" s="43"/>
      <c r="F616" s="186"/>
      <c r="J616" s="305"/>
      <c r="P616" s="43"/>
      <c r="Q616" s="43"/>
    </row>
    <row r="617" spans="5:17" x14ac:dyDescent="0.25">
      <c r="E617" s="43"/>
      <c r="F617" s="186"/>
      <c r="J617" s="305"/>
      <c r="P617" s="43"/>
      <c r="Q617" s="43"/>
    </row>
    <row r="618" spans="5:17" x14ac:dyDescent="0.25">
      <c r="E618" s="43"/>
      <c r="F618" s="186"/>
      <c r="J618" s="305"/>
      <c r="P618" s="43"/>
      <c r="Q618" s="43"/>
    </row>
    <row r="619" spans="5:17" x14ac:dyDescent="0.25">
      <c r="E619" s="43"/>
      <c r="F619" s="186"/>
      <c r="J619" s="305"/>
      <c r="P619" s="43"/>
      <c r="Q619" s="43"/>
    </row>
    <row r="620" spans="5:17" x14ac:dyDescent="0.25">
      <c r="E620" s="43"/>
      <c r="F620" s="186"/>
      <c r="J620" s="305"/>
      <c r="P620" s="43"/>
      <c r="Q620" s="43"/>
    </row>
    <row r="621" spans="5:17" x14ac:dyDescent="0.25">
      <c r="E621" s="43"/>
      <c r="F621" s="186"/>
      <c r="J621" s="305"/>
      <c r="P621" s="43"/>
      <c r="Q621" s="43"/>
    </row>
    <row r="622" spans="5:17" x14ac:dyDescent="0.25">
      <c r="E622" s="43"/>
      <c r="F622" s="186"/>
      <c r="J622" s="305"/>
      <c r="P622" s="43"/>
      <c r="Q622" s="43"/>
    </row>
    <row r="623" spans="5:17" x14ac:dyDescent="0.25">
      <c r="E623" s="43"/>
      <c r="F623" s="186"/>
      <c r="J623" s="305"/>
      <c r="P623" s="43"/>
      <c r="Q623" s="43"/>
    </row>
    <row r="624" spans="5:17" x14ac:dyDescent="0.25">
      <c r="E624" s="43"/>
      <c r="F624" s="186"/>
      <c r="J624" s="305"/>
      <c r="P624" s="43"/>
      <c r="Q624" s="43"/>
    </row>
    <row r="625" spans="5:17" x14ac:dyDescent="0.25">
      <c r="E625" s="43"/>
      <c r="F625" s="186"/>
      <c r="J625" s="305"/>
      <c r="P625" s="43"/>
      <c r="Q625" s="43"/>
    </row>
    <row r="626" spans="5:17" x14ac:dyDescent="0.25">
      <c r="E626" s="43"/>
      <c r="F626" s="186"/>
      <c r="J626" s="305"/>
      <c r="P626" s="43"/>
      <c r="Q626" s="43"/>
    </row>
    <row r="627" spans="5:17" x14ac:dyDescent="0.25">
      <c r="E627" s="43"/>
      <c r="F627" s="186"/>
      <c r="J627" s="305"/>
      <c r="P627" s="43"/>
      <c r="Q627" s="43"/>
    </row>
    <row r="628" spans="5:17" x14ac:dyDescent="0.25">
      <c r="E628" s="43"/>
      <c r="F628" s="186"/>
      <c r="J628" s="305"/>
      <c r="P628" s="43"/>
      <c r="Q628" s="43"/>
    </row>
    <row r="629" spans="5:17" x14ac:dyDescent="0.25">
      <c r="E629" s="43"/>
      <c r="F629" s="186"/>
      <c r="J629" s="305"/>
      <c r="P629" s="43"/>
      <c r="Q629" s="43"/>
    </row>
    <row r="630" spans="5:17" x14ac:dyDescent="0.25">
      <c r="E630" s="43"/>
      <c r="F630" s="186"/>
      <c r="J630" s="305"/>
      <c r="P630" s="43"/>
      <c r="Q630" s="43"/>
    </row>
    <row r="631" spans="5:17" x14ac:dyDescent="0.25">
      <c r="E631" s="43"/>
      <c r="F631" s="186"/>
      <c r="J631" s="305"/>
      <c r="P631" s="43"/>
      <c r="Q631" s="43"/>
    </row>
    <row r="632" spans="5:17" x14ac:dyDescent="0.25">
      <c r="E632" s="43"/>
      <c r="F632" s="186"/>
      <c r="J632" s="305"/>
      <c r="P632" s="43"/>
      <c r="Q632" s="43"/>
    </row>
    <row r="633" spans="5:17" x14ac:dyDescent="0.25">
      <c r="E633" s="43"/>
      <c r="F633" s="186"/>
      <c r="J633" s="305"/>
      <c r="P633" s="43"/>
      <c r="Q633" s="43"/>
    </row>
    <row r="634" spans="5:17" x14ac:dyDescent="0.25">
      <c r="E634" s="43"/>
      <c r="F634" s="186"/>
      <c r="J634" s="305"/>
      <c r="P634" s="43"/>
      <c r="Q634" s="43"/>
    </row>
    <row r="635" spans="5:17" x14ac:dyDescent="0.25">
      <c r="E635" s="43"/>
      <c r="F635" s="186"/>
      <c r="J635" s="305"/>
      <c r="P635" s="43"/>
      <c r="Q635" s="43"/>
    </row>
    <row r="636" spans="5:17" x14ac:dyDescent="0.25">
      <c r="E636" s="43"/>
      <c r="F636" s="186"/>
      <c r="J636" s="305"/>
      <c r="P636" s="43"/>
      <c r="Q636" s="43"/>
    </row>
    <row r="637" spans="5:17" x14ac:dyDescent="0.25">
      <c r="E637" s="43"/>
      <c r="F637" s="186"/>
      <c r="J637" s="305"/>
      <c r="P637" s="43"/>
      <c r="Q637" s="43"/>
    </row>
    <row r="638" spans="5:17" x14ac:dyDescent="0.25">
      <c r="E638" s="43"/>
      <c r="F638" s="186"/>
      <c r="J638" s="305"/>
      <c r="P638" s="43"/>
      <c r="Q638" s="43"/>
    </row>
    <row r="639" spans="5:17" x14ac:dyDescent="0.25">
      <c r="E639" s="43"/>
      <c r="F639" s="186"/>
      <c r="J639" s="305"/>
      <c r="P639" s="43"/>
      <c r="Q639" s="43"/>
    </row>
    <row r="640" spans="5:17" x14ac:dyDescent="0.25">
      <c r="E640" s="43"/>
      <c r="F640" s="186"/>
      <c r="J640" s="305"/>
      <c r="P640" s="43"/>
      <c r="Q640" s="43"/>
    </row>
    <row r="641" spans="5:17" x14ac:dyDescent="0.25">
      <c r="E641" s="43"/>
      <c r="F641" s="186"/>
      <c r="J641" s="305"/>
      <c r="P641" s="43"/>
      <c r="Q641" s="43"/>
    </row>
    <row r="642" spans="5:17" x14ac:dyDescent="0.25">
      <c r="E642" s="43"/>
      <c r="F642" s="186"/>
      <c r="J642" s="305"/>
      <c r="P642" s="43"/>
      <c r="Q642" s="43"/>
    </row>
    <row r="643" spans="5:17" x14ac:dyDescent="0.25">
      <c r="E643" s="43"/>
      <c r="F643" s="186"/>
      <c r="J643" s="305"/>
      <c r="P643" s="43"/>
      <c r="Q643" s="43"/>
    </row>
    <row r="644" spans="5:17" x14ac:dyDescent="0.25">
      <c r="E644" s="43"/>
      <c r="F644" s="186"/>
      <c r="J644" s="305"/>
      <c r="P644" s="43"/>
      <c r="Q644" s="43"/>
    </row>
    <row r="645" spans="5:17" x14ac:dyDescent="0.25">
      <c r="E645" s="43"/>
      <c r="F645" s="186"/>
      <c r="J645" s="305"/>
      <c r="P645" s="43"/>
      <c r="Q645" s="43"/>
    </row>
    <row r="646" spans="5:17" x14ac:dyDescent="0.25">
      <c r="E646" s="43"/>
      <c r="F646" s="186"/>
      <c r="J646" s="305"/>
      <c r="P646" s="43"/>
      <c r="Q646" s="43"/>
    </row>
    <row r="647" spans="5:17" x14ac:dyDescent="0.25">
      <c r="E647" s="43"/>
      <c r="F647" s="186"/>
      <c r="J647" s="305"/>
      <c r="P647" s="43"/>
      <c r="Q647" s="43"/>
    </row>
    <row r="648" spans="5:17" x14ac:dyDescent="0.25">
      <c r="E648" s="43"/>
      <c r="F648" s="186"/>
      <c r="J648" s="305"/>
      <c r="P648" s="43"/>
      <c r="Q648" s="43"/>
    </row>
    <row r="649" spans="5:17" x14ac:dyDescent="0.25">
      <c r="E649" s="43"/>
      <c r="F649" s="186"/>
      <c r="J649" s="305"/>
      <c r="P649" s="43"/>
      <c r="Q649" s="43"/>
    </row>
    <row r="650" spans="5:17" x14ac:dyDescent="0.25">
      <c r="E650" s="43"/>
      <c r="F650" s="186"/>
      <c r="J650" s="305"/>
      <c r="P650" s="43"/>
      <c r="Q650" s="43"/>
    </row>
    <row r="651" spans="5:17" x14ac:dyDescent="0.25">
      <c r="E651" s="43"/>
      <c r="F651" s="186"/>
      <c r="J651" s="305"/>
      <c r="P651" s="43"/>
      <c r="Q651" s="43"/>
    </row>
    <row r="652" spans="5:17" x14ac:dyDescent="0.25">
      <c r="E652" s="43"/>
      <c r="F652" s="186"/>
      <c r="J652" s="305"/>
      <c r="P652" s="43"/>
      <c r="Q652" s="43"/>
    </row>
    <row r="653" spans="5:17" x14ac:dyDescent="0.25">
      <c r="E653" s="43"/>
      <c r="F653" s="186"/>
      <c r="J653" s="305"/>
      <c r="P653" s="43"/>
      <c r="Q653" s="43"/>
    </row>
    <row r="654" spans="5:17" x14ac:dyDescent="0.25">
      <c r="E654" s="43"/>
      <c r="F654" s="186"/>
      <c r="J654" s="305"/>
      <c r="P654" s="43"/>
      <c r="Q654" s="43"/>
    </row>
    <row r="655" spans="5:17" x14ac:dyDescent="0.25">
      <c r="E655" s="43"/>
      <c r="F655" s="186"/>
      <c r="J655" s="305"/>
      <c r="P655" s="43"/>
      <c r="Q655" s="43"/>
    </row>
    <row r="656" spans="5:17" x14ac:dyDescent="0.25">
      <c r="E656" s="43"/>
      <c r="F656" s="186"/>
      <c r="J656" s="305"/>
      <c r="P656" s="43"/>
      <c r="Q656" s="43"/>
    </row>
    <row r="657" spans="5:17" x14ac:dyDescent="0.25">
      <c r="E657" s="43"/>
      <c r="F657" s="186"/>
      <c r="J657" s="305"/>
      <c r="P657" s="43"/>
      <c r="Q657" s="43"/>
    </row>
    <row r="658" spans="5:17" x14ac:dyDescent="0.25">
      <c r="E658" s="43"/>
      <c r="F658" s="186"/>
      <c r="J658" s="305"/>
      <c r="P658" s="43"/>
      <c r="Q658" s="43"/>
    </row>
    <row r="659" spans="5:17" x14ac:dyDescent="0.25">
      <c r="E659" s="43"/>
      <c r="F659" s="186"/>
      <c r="J659" s="305"/>
      <c r="P659" s="43"/>
      <c r="Q659" s="43"/>
    </row>
    <row r="660" spans="5:17" x14ac:dyDescent="0.25">
      <c r="E660" s="43"/>
      <c r="F660" s="186"/>
      <c r="J660" s="305"/>
      <c r="P660" s="43"/>
      <c r="Q660" s="43"/>
    </row>
    <row r="661" spans="5:17" x14ac:dyDescent="0.25">
      <c r="E661" s="43"/>
      <c r="F661" s="186"/>
      <c r="J661" s="305"/>
      <c r="P661" s="43"/>
      <c r="Q661" s="43"/>
    </row>
    <row r="662" spans="5:17" x14ac:dyDescent="0.25">
      <c r="E662" s="43"/>
      <c r="F662" s="186"/>
      <c r="J662" s="305"/>
      <c r="P662" s="43"/>
      <c r="Q662" s="43"/>
    </row>
    <row r="663" spans="5:17" x14ac:dyDescent="0.25">
      <c r="E663" s="43"/>
      <c r="F663" s="186"/>
      <c r="J663" s="305"/>
      <c r="P663" s="43"/>
      <c r="Q663" s="43"/>
    </row>
    <row r="664" spans="5:17" x14ac:dyDescent="0.25">
      <c r="E664" s="43"/>
      <c r="F664" s="186"/>
      <c r="J664" s="305"/>
      <c r="P664" s="43"/>
      <c r="Q664" s="43"/>
    </row>
    <row r="665" spans="5:17" x14ac:dyDescent="0.25">
      <c r="E665" s="43"/>
      <c r="F665" s="186"/>
      <c r="J665" s="305"/>
      <c r="P665" s="43"/>
      <c r="Q665" s="43"/>
    </row>
    <row r="666" spans="5:17" x14ac:dyDescent="0.25">
      <c r="E666" s="43"/>
      <c r="F666" s="186"/>
      <c r="J666" s="305"/>
      <c r="P666" s="43"/>
      <c r="Q666" s="43"/>
    </row>
    <row r="667" spans="5:17" x14ac:dyDescent="0.25">
      <c r="E667" s="43"/>
      <c r="F667" s="186"/>
      <c r="J667" s="305"/>
      <c r="P667" s="43"/>
      <c r="Q667" s="43"/>
    </row>
    <row r="668" spans="5:17" x14ac:dyDescent="0.25">
      <c r="E668" s="43"/>
      <c r="F668" s="186"/>
      <c r="J668" s="305"/>
      <c r="P668" s="43"/>
      <c r="Q668" s="43"/>
    </row>
    <row r="669" spans="5:17" x14ac:dyDescent="0.25">
      <c r="E669" s="43"/>
      <c r="F669" s="186"/>
      <c r="J669" s="305"/>
      <c r="P669" s="43"/>
      <c r="Q669" s="43"/>
    </row>
    <row r="670" spans="5:17" x14ac:dyDescent="0.25">
      <c r="E670" s="43"/>
      <c r="F670" s="186"/>
      <c r="J670" s="305"/>
      <c r="P670" s="43"/>
      <c r="Q670" s="43"/>
    </row>
    <row r="671" spans="5:17" x14ac:dyDescent="0.25">
      <c r="E671" s="43"/>
      <c r="F671" s="186"/>
      <c r="J671" s="305"/>
      <c r="P671" s="43"/>
      <c r="Q671" s="43"/>
    </row>
    <row r="672" spans="5:17" x14ac:dyDescent="0.25">
      <c r="E672" s="43"/>
      <c r="F672" s="186"/>
      <c r="J672" s="305"/>
      <c r="P672" s="43"/>
      <c r="Q672" s="43"/>
    </row>
    <row r="673" spans="5:17" x14ac:dyDescent="0.25">
      <c r="E673" s="43"/>
      <c r="F673" s="186"/>
      <c r="J673" s="305"/>
      <c r="P673" s="43"/>
      <c r="Q673" s="43"/>
    </row>
    <row r="674" spans="5:17" x14ac:dyDescent="0.25">
      <c r="E674" s="43"/>
      <c r="F674" s="186"/>
      <c r="J674" s="305"/>
      <c r="P674" s="43"/>
      <c r="Q674" s="43"/>
    </row>
    <row r="675" spans="5:17" x14ac:dyDescent="0.25">
      <c r="E675" s="43"/>
      <c r="F675" s="186"/>
      <c r="J675" s="305"/>
      <c r="P675" s="43"/>
      <c r="Q675" s="43"/>
    </row>
    <row r="676" spans="5:17" x14ac:dyDescent="0.25">
      <c r="E676" s="43"/>
      <c r="F676" s="186"/>
      <c r="J676" s="305"/>
      <c r="P676" s="43"/>
      <c r="Q676" s="43"/>
    </row>
    <row r="677" spans="5:17" x14ac:dyDescent="0.25">
      <c r="E677" s="43"/>
      <c r="F677" s="186"/>
      <c r="J677" s="305"/>
      <c r="P677" s="43"/>
      <c r="Q677" s="43"/>
    </row>
    <row r="678" spans="5:17" x14ac:dyDescent="0.25">
      <c r="E678" s="43"/>
      <c r="F678" s="186"/>
      <c r="J678" s="305"/>
      <c r="P678" s="43"/>
      <c r="Q678" s="43"/>
    </row>
    <row r="679" spans="5:17" x14ac:dyDescent="0.25">
      <c r="E679" s="43"/>
      <c r="F679" s="186"/>
      <c r="J679" s="305"/>
      <c r="P679" s="43"/>
      <c r="Q679" s="43"/>
    </row>
    <row r="680" spans="5:17" x14ac:dyDescent="0.25">
      <c r="E680" s="43"/>
      <c r="F680" s="186"/>
      <c r="J680" s="305"/>
      <c r="P680" s="43"/>
      <c r="Q680" s="43"/>
    </row>
    <row r="681" spans="5:17" x14ac:dyDescent="0.25">
      <c r="E681" s="43"/>
      <c r="F681" s="186"/>
      <c r="J681" s="305"/>
      <c r="P681" s="43"/>
      <c r="Q681" s="43"/>
    </row>
    <row r="682" spans="5:17" x14ac:dyDescent="0.25">
      <c r="E682" s="43"/>
      <c r="F682" s="186"/>
      <c r="J682" s="305"/>
      <c r="P682" s="43"/>
      <c r="Q682" s="43"/>
    </row>
    <row r="683" spans="5:17" x14ac:dyDescent="0.25">
      <c r="E683" s="43"/>
      <c r="F683" s="186"/>
      <c r="J683" s="305"/>
      <c r="P683" s="43"/>
      <c r="Q683" s="43"/>
    </row>
    <row r="684" spans="5:17" x14ac:dyDescent="0.25">
      <c r="E684" s="43"/>
      <c r="F684" s="186"/>
      <c r="J684" s="305"/>
      <c r="P684" s="43"/>
      <c r="Q684" s="43"/>
    </row>
    <row r="685" spans="5:17" x14ac:dyDescent="0.25">
      <c r="E685" s="43"/>
      <c r="F685" s="186"/>
      <c r="J685" s="305"/>
      <c r="P685" s="43"/>
      <c r="Q685" s="43"/>
    </row>
    <row r="686" spans="5:17" x14ac:dyDescent="0.25">
      <c r="E686" s="43"/>
      <c r="F686" s="186"/>
      <c r="J686" s="305"/>
      <c r="P686" s="43"/>
      <c r="Q686" s="43"/>
    </row>
    <row r="687" spans="5:17" x14ac:dyDescent="0.25">
      <c r="E687" s="43"/>
      <c r="F687" s="186"/>
      <c r="J687" s="305"/>
      <c r="P687" s="43"/>
      <c r="Q687" s="43"/>
    </row>
    <row r="688" spans="5:17" x14ac:dyDescent="0.25">
      <c r="E688" s="43"/>
      <c r="F688" s="186"/>
      <c r="J688" s="305"/>
      <c r="P688" s="43"/>
      <c r="Q688" s="43"/>
    </row>
    <row r="689" spans="5:17" x14ac:dyDescent="0.25">
      <c r="E689" s="43"/>
      <c r="F689" s="186"/>
      <c r="J689" s="305"/>
      <c r="P689" s="43"/>
      <c r="Q689" s="43"/>
    </row>
    <row r="690" spans="5:17" x14ac:dyDescent="0.25">
      <c r="E690" s="43"/>
      <c r="F690" s="186"/>
      <c r="J690" s="305"/>
      <c r="P690" s="43"/>
      <c r="Q690" s="43"/>
    </row>
    <row r="691" spans="5:17" x14ac:dyDescent="0.25">
      <c r="E691" s="43"/>
      <c r="F691" s="186"/>
      <c r="J691" s="305"/>
      <c r="P691" s="43"/>
      <c r="Q691" s="43"/>
    </row>
    <row r="692" spans="5:17" x14ac:dyDescent="0.25">
      <c r="E692" s="43"/>
      <c r="F692" s="186"/>
      <c r="J692" s="305"/>
      <c r="P692" s="43"/>
      <c r="Q692" s="43"/>
    </row>
    <row r="693" spans="5:17" x14ac:dyDescent="0.25">
      <c r="E693" s="43"/>
      <c r="F693" s="186"/>
      <c r="J693" s="305"/>
      <c r="P693" s="43"/>
      <c r="Q693" s="43"/>
    </row>
    <row r="694" spans="5:17" x14ac:dyDescent="0.25">
      <c r="E694" s="43"/>
      <c r="F694" s="186"/>
      <c r="J694" s="305"/>
      <c r="P694" s="43"/>
      <c r="Q694" s="43"/>
    </row>
    <row r="695" spans="5:17" x14ac:dyDescent="0.25">
      <c r="E695" s="43"/>
      <c r="F695" s="186"/>
      <c r="J695" s="305"/>
      <c r="P695" s="43"/>
      <c r="Q695" s="43"/>
    </row>
    <row r="696" spans="5:17" x14ac:dyDescent="0.25">
      <c r="E696" s="43"/>
      <c r="F696" s="186"/>
      <c r="J696" s="305"/>
      <c r="P696" s="43"/>
      <c r="Q696" s="43"/>
    </row>
    <row r="697" spans="5:17" x14ac:dyDescent="0.25">
      <c r="E697" s="43"/>
      <c r="F697" s="186"/>
      <c r="J697" s="305"/>
      <c r="P697" s="43"/>
      <c r="Q697" s="43"/>
    </row>
    <row r="698" spans="5:17" x14ac:dyDescent="0.25">
      <c r="E698" s="43"/>
      <c r="F698" s="186"/>
      <c r="J698" s="305"/>
      <c r="P698" s="43"/>
      <c r="Q698" s="43"/>
    </row>
    <row r="699" spans="5:17" x14ac:dyDescent="0.25">
      <c r="E699" s="43"/>
      <c r="F699" s="186"/>
      <c r="J699" s="305"/>
      <c r="P699" s="43"/>
      <c r="Q699" s="43"/>
    </row>
    <row r="700" spans="5:17" x14ac:dyDescent="0.25">
      <c r="E700" s="43"/>
      <c r="F700" s="186"/>
      <c r="J700" s="305"/>
      <c r="P700" s="43"/>
      <c r="Q700" s="43"/>
    </row>
    <row r="701" spans="5:17" x14ac:dyDescent="0.25">
      <c r="E701" s="43"/>
      <c r="F701" s="186"/>
      <c r="J701" s="305"/>
      <c r="P701" s="43"/>
      <c r="Q701" s="43"/>
    </row>
    <row r="702" spans="5:17" x14ac:dyDescent="0.25">
      <c r="E702" s="43"/>
      <c r="F702" s="186"/>
      <c r="J702" s="305"/>
      <c r="P702" s="43"/>
      <c r="Q702" s="43"/>
    </row>
    <row r="703" spans="5:17" x14ac:dyDescent="0.25">
      <c r="E703" s="43"/>
      <c r="F703" s="186"/>
      <c r="J703" s="305"/>
      <c r="P703" s="43"/>
      <c r="Q703" s="43"/>
    </row>
    <row r="704" spans="5:17" x14ac:dyDescent="0.25">
      <c r="E704" s="43"/>
      <c r="F704" s="186"/>
      <c r="J704" s="305"/>
      <c r="P704" s="43"/>
      <c r="Q704" s="43"/>
    </row>
    <row r="705" spans="5:17" x14ac:dyDescent="0.25">
      <c r="E705" s="43"/>
      <c r="F705" s="186"/>
      <c r="J705" s="305"/>
      <c r="P705" s="43"/>
      <c r="Q705" s="43"/>
    </row>
    <row r="706" spans="5:17" x14ac:dyDescent="0.25">
      <c r="E706" s="43"/>
      <c r="F706" s="186"/>
      <c r="J706" s="305"/>
      <c r="P706" s="43"/>
      <c r="Q706" s="43"/>
    </row>
    <row r="707" spans="5:17" x14ac:dyDescent="0.25">
      <c r="E707" s="43"/>
      <c r="F707" s="186"/>
      <c r="J707" s="305"/>
      <c r="P707" s="43"/>
      <c r="Q707" s="43"/>
    </row>
    <row r="708" spans="5:17" x14ac:dyDescent="0.25">
      <c r="E708" s="43"/>
      <c r="F708" s="186"/>
      <c r="J708" s="305"/>
      <c r="P708" s="43"/>
      <c r="Q708" s="43"/>
    </row>
    <row r="709" spans="5:17" x14ac:dyDescent="0.25">
      <c r="E709" s="43"/>
      <c r="F709" s="186"/>
      <c r="J709" s="305"/>
      <c r="P709" s="43"/>
      <c r="Q709" s="43"/>
    </row>
    <row r="710" spans="5:17" x14ac:dyDescent="0.25">
      <c r="E710" s="43"/>
      <c r="F710" s="186"/>
      <c r="J710" s="305"/>
      <c r="P710" s="43"/>
      <c r="Q710" s="43"/>
    </row>
    <row r="711" spans="5:17" x14ac:dyDescent="0.25">
      <c r="E711" s="43"/>
      <c r="F711" s="186"/>
      <c r="J711" s="305"/>
      <c r="P711" s="43"/>
      <c r="Q711" s="43"/>
    </row>
    <row r="712" spans="5:17" x14ac:dyDescent="0.25">
      <c r="E712" s="43"/>
      <c r="F712" s="186"/>
      <c r="J712" s="305"/>
      <c r="P712" s="43"/>
      <c r="Q712" s="43"/>
    </row>
    <row r="713" spans="5:17" x14ac:dyDescent="0.25">
      <c r="E713" s="43"/>
      <c r="F713" s="186"/>
      <c r="J713" s="305"/>
      <c r="P713" s="43"/>
      <c r="Q713" s="43"/>
    </row>
    <row r="714" spans="5:17" x14ac:dyDescent="0.25">
      <c r="E714" s="43"/>
      <c r="F714" s="186"/>
      <c r="J714" s="305"/>
      <c r="P714" s="43"/>
      <c r="Q714" s="43"/>
    </row>
    <row r="715" spans="5:17" x14ac:dyDescent="0.25">
      <c r="E715" s="43"/>
      <c r="F715" s="186"/>
      <c r="J715" s="305"/>
      <c r="P715" s="43"/>
      <c r="Q715" s="43"/>
    </row>
    <row r="716" spans="5:17" x14ac:dyDescent="0.25">
      <c r="E716" s="43"/>
      <c r="F716" s="186"/>
      <c r="J716" s="305"/>
      <c r="P716" s="43"/>
      <c r="Q716" s="43"/>
    </row>
    <row r="717" spans="5:17" x14ac:dyDescent="0.25">
      <c r="E717" s="43"/>
      <c r="F717" s="186"/>
      <c r="J717" s="305"/>
      <c r="P717" s="43"/>
      <c r="Q717" s="43"/>
    </row>
    <row r="718" spans="5:17" x14ac:dyDescent="0.25">
      <c r="E718" s="43"/>
      <c r="F718" s="186"/>
      <c r="J718" s="305"/>
      <c r="P718" s="43"/>
      <c r="Q718" s="43"/>
    </row>
    <row r="719" spans="5:17" x14ac:dyDescent="0.25">
      <c r="E719" s="43"/>
      <c r="F719" s="186"/>
      <c r="J719" s="305"/>
      <c r="P719" s="43"/>
      <c r="Q719" s="43"/>
    </row>
    <row r="720" spans="5:17" x14ac:dyDescent="0.25">
      <c r="E720" s="43"/>
      <c r="F720" s="186"/>
      <c r="J720" s="305"/>
      <c r="P720" s="43"/>
      <c r="Q720" s="43"/>
    </row>
    <row r="721" spans="5:17" x14ac:dyDescent="0.25">
      <c r="E721" s="43"/>
      <c r="F721" s="186"/>
      <c r="J721" s="305"/>
      <c r="P721" s="43"/>
      <c r="Q721" s="43"/>
    </row>
    <row r="722" spans="5:17" x14ac:dyDescent="0.25">
      <c r="E722" s="43"/>
      <c r="F722" s="186"/>
      <c r="J722" s="305"/>
      <c r="P722" s="43"/>
      <c r="Q722" s="43"/>
    </row>
    <row r="723" spans="5:17" x14ac:dyDescent="0.25">
      <c r="E723" s="43"/>
      <c r="F723" s="186"/>
      <c r="J723" s="305"/>
      <c r="P723" s="43"/>
      <c r="Q723" s="43"/>
    </row>
    <row r="724" spans="5:17" x14ac:dyDescent="0.25">
      <c r="E724" s="43"/>
      <c r="F724" s="186"/>
      <c r="J724" s="305"/>
      <c r="P724" s="43"/>
      <c r="Q724" s="43"/>
    </row>
    <row r="725" spans="5:17" x14ac:dyDescent="0.25">
      <c r="E725" s="43"/>
      <c r="F725" s="186"/>
      <c r="J725" s="305"/>
      <c r="P725" s="43"/>
      <c r="Q725" s="43"/>
    </row>
    <row r="726" spans="5:17" x14ac:dyDescent="0.25">
      <c r="E726" s="43"/>
      <c r="F726" s="186"/>
      <c r="J726" s="305"/>
      <c r="P726" s="43"/>
      <c r="Q726" s="43"/>
    </row>
    <row r="727" spans="5:17" x14ac:dyDescent="0.25">
      <c r="E727" s="43"/>
      <c r="F727" s="186"/>
      <c r="J727" s="305"/>
      <c r="P727" s="43"/>
      <c r="Q727" s="43"/>
    </row>
    <row r="728" spans="5:17" x14ac:dyDescent="0.25">
      <c r="E728" s="43"/>
      <c r="F728" s="186"/>
      <c r="J728" s="305"/>
      <c r="P728" s="43"/>
      <c r="Q728" s="43"/>
    </row>
    <row r="729" spans="5:17" x14ac:dyDescent="0.25">
      <c r="E729" s="43"/>
      <c r="F729" s="186"/>
      <c r="J729" s="305"/>
      <c r="P729" s="43"/>
      <c r="Q729" s="43"/>
    </row>
    <row r="730" spans="5:17" x14ac:dyDescent="0.25">
      <c r="E730" s="43"/>
      <c r="F730" s="186"/>
      <c r="J730" s="305"/>
      <c r="P730" s="43"/>
      <c r="Q730" s="43"/>
    </row>
    <row r="731" spans="5:17" x14ac:dyDescent="0.25">
      <c r="E731" s="43"/>
      <c r="F731" s="186"/>
      <c r="J731" s="305"/>
      <c r="P731" s="43"/>
      <c r="Q731" s="43"/>
    </row>
    <row r="732" spans="5:17" x14ac:dyDescent="0.25">
      <c r="E732" s="43"/>
      <c r="F732" s="186"/>
      <c r="J732" s="305"/>
      <c r="P732" s="43"/>
      <c r="Q732" s="43"/>
    </row>
    <row r="733" spans="5:17" x14ac:dyDescent="0.25">
      <c r="E733" s="43"/>
      <c r="F733" s="186"/>
      <c r="J733" s="305"/>
      <c r="P733" s="43"/>
      <c r="Q733" s="43"/>
    </row>
    <row r="734" spans="5:17" x14ac:dyDescent="0.25">
      <c r="E734" s="43"/>
      <c r="F734" s="186"/>
      <c r="J734" s="305"/>
      <c r="P734" s="43"/>
      <c r="Q734" s="43"/>
    </row>
    <row r="735" spans="5:17" x14ac:dyDescent="0.25">
      <c r="E735" s="43"/>
      <c r="F735" s="186"/>
      <c r="J735" s="305"/>
      <c r="P735" s="43"/>
      <c r="Q735" s="43"/>
    </row>
    <row r="736" spans="5:17" x14ac:dyDescent="0.25">
      <c r="E736" s="43"/>
      <c r="F736" s="186"/>
      <c r="J736" s="305"/>
      <c r="P736" s="43"/>
      <c r="Q736" s="43"/>
    </row>
    <row r="737" spans="5:17" x14ac:dyDescent="0.25">
      <c r="E737" s="43"/>
      <c r="F737" s="186"/>
      <c r="J737" s="305"/>
      <c r="P737" s="43"/>
      <c r="Q737" s="43"/>
    </row>
    <row r="738" spans="5:17" x14ac:dyDescent="0.25">
      <c r="E738" s="43"/>
      <c r="F738" s="186"/>
      <c r="J738" s="305"/>
      <c r="P738" s="43"/>
      <c r="Q738" s="43"/>
    </row>
    <row r="739" spans="5:17" x14ac:dyDescent="0.25">
      <c r="E739" s="43"/>
      <c r="F739" s="186"/>
      <c r="J739" s="305"/>
      <c r="P739" s="43"/>
      <c r="Q739" s="43"/>
    </row>
    <row r="740" spans="5:17" x14ac:dyDescent="0.25">
      <c r="E740" s="43"/>
      <c r="F740" s="186"/>
      <c r="J740" s="305"/>
      <c r="P740" s="43"/>
      <c r="Q740" s="43"/>
    </row>
    <row r="741" spans="5:17" x14ac:dyDescent="0.25">
      <c r="E741" s="43"/>
      <c r="F741" s="186"/>
      <c r="J741" s="305"/>
      <c r="P741" s="43"/>
      <c r="Q741" s="43"/>
    </row>
    <row r="742" spans="5:17" x14ac:dyDescent="0.25">
      <c r="E742" s="43"/>
      <c r="F742" s="186"/>
      <c r="J742" s="305"/>
      <c r="P742" s="43"/>
      <c r="Q742" s="43"/>
    </row>
    <row r="743" spans="5:17" x14ac:dyDescent="0.25">
      <c r="E743" s="43"/>
      <c r="F743" s="186"/>
      <c r="J743" s="305"/>
      <c r="P743" s="43"/>
      <c r="Q743" s="43"/>
    </row>
    <row r="744" spans="5:17" x14ac:dyDescent="0.25">
      <c r="E744" s="43"/>
      <c r="F744" s="186"/>
      <c r="J744" s="305"/>
      <c r="P744" s="43"/>
      <c r="Q744" s="43"/>
    </row>
    <row r="745" spans="5:17" x14ac:dyDescent="0.25">
      <c r="E745" s="43"/>
      <c r="F745" s="186"/>
      <c r="J745" s="305"/>
      <c r="P745" s="43"/>
      <c r="Q745" s="43"/>
    </row>
    <row r="746" spans="5:17" x14ac:dyDescent="0.25">
      <c r="E746" s="43"/>
      <c r="F746" s="186"/>
      <c r="J746" s="305"/>
      <c r="P746" s="43"/>
      <c r="Q746" s="43"/>
    </row>
    <row r="747" spans="5:17" x14ac:dyDescent="0.25">
      <c r="E747" s="43"/>
      <c r="F747" s="186"/>
      <c r="J747" s="305"/>
      <c r="P747" s="43"/>
      <c r="Q747" s="43"/>
    </row>
    <row r="748" spans="5:17" x14ac:dyDescent="0.25">
      <c r="E748" s="43"/>
      <c r="F748" s="186"/>
      <c r="J748" s="305"/>
      <c r="P748" s="43"/>
      <c r="Q748" s="43"/>
    </row>
    <row r="749" spans="5:17" x14ac:dyDescent="0.25">
      <c r="E749" s="43"/>
      <c r="F749" s="186"/>
      <c r="J749" s="305"/>
      <c r="P749" s="43"/>
      <c r="Q749" s="43"/>
    </row>
    <row r="750" spans="5:17" x14ac:dyDescent="0.25">
      <c r="E750" s="43"/>
      <c r="F750" s="186"/>
      <c r="J750" s="305"/>
      <c r="P750" s="43"/>
      <c r="Q750" s="43"/>
    </row>
    <row r="751" spans="5:17" x14ac:dyDescent="0.25">
      <c r="E751" s="43"/>
      <c r="F751" s="186"/>
      <c r="J751" s="305"/>
      <c r="P751" s="43"/>
      <c r="Q751" s="43"/>
    </row>
    <row r="752" spans="5:17" x14ac:dyDescent="0.25">
      <c r="E752" s="43"/>
      <c r="F752" s="186"/>
      <c r="J752" s="305"/>
      <c r="P752" s="43"/>
      <c r="Q752" s="43"/>
    </row>
    <row r="753" spans="5:17" x14ac:dyDescent="0.25">
      <c r="E753" s="43"/>
      <c r="F753" s="186"/>
      <c r="J753" s="305"/>
      <c r="P753" s="43"/>
      <c r="Q753" s="43"/>
    </row>
    <row r="754" spans="5:17" x14ac:dyDescent="0.25">
      <c r="E754" s="43"/>
      <c r="F754" s="186"/>
      <c r="J754" s="305"/>
      <c r="P754" s="43"/>
      <c r="Q754" s="43"/>
    </row>
    <row r="755" spans="5:17" x14ac:dyDescent="0.25">
      <c r="E755" s="43"/>
      <c r="F755" s="186"/>
      <c r="J755" s="305"/>
      <c r="P755" s="43"/>
      <c r="Q755" s="43"/>
    </row>
    <row r="756" spans="5:17" x14ac:dyDescent="0.25">
      <c r="E756" s="43"/>
      <c r="F756" s="186"/>
      <c r="J756" s="305"/>
      <c r="P756" s="43"/>
      <c r="Q756" s="43"/>
    </row>
    <row r="757" spans="5:17" x14ac:dyDescent="0.25">
      <c r="E757" s="43"/>
      <c r="F757" s="186"/>
      <c r="J757" s="305"/>
      <c r="P757" s="43"/>
      <c r="Q757" s="43"/>
    </row>
    <row r="758" spans="5:17" x14ac:dyDescent="0.25">
      <c r="E758" s="43"/>
      <c r="F758" s="186"/>
      <c r="J758" s="305"/>
      <c r="P758" s="43"/>
      <c r="Q758" s="43"/>
    </row>
    <row r="759" spans="5:17" x14ac:dyDescent="0.25">
      <c r="E759" s="43"/>
      <c r="F759" s="186"/>
      <c r="J759" s="305"/>
      <c r="P759" s="43"/>
      <c r="Q759" s="43"/>
    </row>
    <row r="760" spans="5:17" x14ac:dyDescent="0.25">
      <c r="E760" s="43"/>
      <c r="F760" s="186"/>
      <c r="J760" s="305"/>
      <c r="P760" s="43"/>
      <c r="Q760" s="43"/>
    </row>
    <row r="761" spans="5:17" x14ac:dyDescent="0.25">
      <c r="E761" s="43"/>
      <c r="F761" s="186"/>
      <c r="J761" s="305"/>
      <c r="P761" s="43"/>
      <c r="Q761" s="43"/>
    </row>
    <row r="762" spans="5:17" x14ac:dyDescent="0.25">
      <c r="E762" s="43"/>
      <c r="F762" s="186"/>
      <c r="J762" s="305"/>
      <c r="P762" s="43"/>
      <c r="Q762" s="43"/>
    </row>
    <row r="763" spans="5:17" x14ac:dyDescent="0.25">
      <c r="E763" s="43"/>
      <c r="F763" s="186"/>
      <c r="J763" s="305"/>
      <c r="P763" s="43"/>
      <c r="Q763" s="43"/>
    </row>
    <row r="764" spans="5:17" x14ac:dyDescent="0.25">
      <c r="E764" s="43"/>
      <c r="F764" s="186"/>
      <c r="J764" s="305"/>
      <c r="P764" s="43"/>
      <c r="Q764" s="43"/>
    </row>
    <row r="765" spans="5:17" x14ac:dyDescent="0.25">
      <c r="E765" s="43"/>
      <c r="F765" s="186"/>
      <c r="J765" s="305"/>
      <c r="P765" s="43"/>
      <c r="Q765" s="43"/>
    </row>
    <row r="766" spans="5:17" x14ac:dyDescent="0.25">
      <c r="E766" s="43"/>
      <c r="F766" s="186"/>
      <c r="J766" s="305"/>
      <c r="P766" s="43"/>
      <c r="Q766" s="43"/>
    </row>
    <row r="767" spans="5:17" x14ac:dyDescent="0.25">
      <c r="E767" s="43"/>
      <c r="F767" s="186"/>
      <c r="J767" s="305"/>
      <c r="P767" s="43"/>
      <c r="Q767" s="43"/>
    </row>
    <row r="768" spans="5:17" x14ac:dyDescent="0.25">
      <c r="E768" s="43"/>
      <c r="F768" s="186"/>
      <c r="J768" s="305"/>
      <c r="P768" s="43"/>
      <c r="Q768" s="43"/>
    </row>
    <row r="769" spans="5:17" x14ac:dyDescent="0.25">
      <c r="E769" s="43"/>
      <c r="F769" s="186"/>
      <c r="J769" s="305"/>
      <c r="P769" s="43"/>
      <c r="Q769" s="43"/>
    </row>
    <row r="770" spans="5:17" x14ac:dyDescent="0.25">
      <c r="E770" s="43"/>
      <c r="F770" s="186"/>
      <c r="J770" s="305"/>
      <c r="P770" s="43"/>
      <c r="Q770" s="43"/>
    </row>
    <row r="771" spans="5:17" x14ac:dyDescent="0.25">
      <c r="E771" s="43"/>
      <c r="F771" s="186"/>
      <c r="J771" s="305"/>
      <c r="P771" s="43"/>
      <c r="Q771" s="43"/>
    </row>
    <row r="772" spans="5:17" x14ac:dyDescent="0.25">
      <c r="E772" s="43"/>
      <c r="F772" s="186"/>
      <c r="J772" s="305"/>
      <c r="P772" s="43"/>
      <c r="Q772" s="43"/>
    </row>
    <row r="773" spans="5:17" x14ac:dyDescent="0.25">
      <c r="E773" s="43"/>
      <c r="F773" s="186"/>
      <c r="J773" s="305"/>
      <c r="P773" s="43"/>
      <c r="Q773" s="43"/>
    </row>
    <row r="774" spans="5:17" x14ac:dyDescent="0.25">
      <c r="E774" s="43"/>
      <c r="F774" s="186"/>
      <c r="J774" s="305"/>
      <c r="P774" s="43"/>
      <c r="Q774" s="43"/>
    </row>
    <row r="775" spans="5:17" x14ac:dyDescent="0.25">
      <c r="E775" s="43"/>
      <c r="F775" s="186"/>
      <c r="J775" s="305"/>
      <c r="P775" s="43"/>
      <c r="Q775" s="43"/>
    </row>
    <row r="776" spans="5:17" x14ac:dyDescent="0.25">
      <c r="E776" s="43"/>
      <c r="F776" s="186"/>
      <c r="J776" s="305"/>
      <c r="P776" s="43"/>
      <c r="Q776" s="43"/>
    </row>
    <row r="777" spans="5:17" x14ac:dyDescent="0.25">
      <c r="E777" s="43"/>
      <c r="F777" s="186"/>
      <c r="J777" s="305"/>
      <c r="P777" s="43"/>
      <c r="Q777" s="43"/>
    </row>
    <row r="778" spans="5:17" x14ac:dyDescent="0.25">
      <c r="E778" s="43"/>
      <c r="F778" s="186"/>
      <c r="J778" s="305"/>
      <c r="P778" s="43"/>
      <c r="Q778" s="43"/>
    </row>
    <row r="779" spans="5:17" x14ac:dyDescent="0.25">
      <c r="E779" s="43"/>
      <c r="F779" s="186"/>
      <c r="J779" s="305"/>
      <c r="P779" s="43"/>
      <c r="Q779" s="43"/>
    </row>
    <row r="780" spans="5:17" x14ac:dyDescent="0.25">
      <c r="E780" s="43"/>
      <c r="F780" s="186"/>
      <c r="J780" s="305"/>
      <c r="P780" s="43"/>
      <c r="Q780" s="43"/>
    </row>
    <row r="781" spans="5:17" x14ac:dyDescent="0.25">
      <c r="E781" s="43"/>
      <c r="F781" s="186"/>
      <c r="J781" s="305"/>
      <c r="P781" s="43"/>
      <c r="Q781" s="43"/>
    </row>
    <row r="782" spans="5:17" x14ac:dyDescent="0.25">
      <c r="E782" s="43"/>
      <c r="F782" s="186"/>
      <c r="J782" s="305"/>
      <c r="P782" s="43"/>
      <c r="Q782" s="43"/>
    </row>
    <row r="783" spans="5:17" x14ac:dyDescent="0.25">
      <c r="E783" s="43"/>
      <c r="F783" s="186"/>
      <c r="J783" s="305"/>
      <c r="P783" s="43"/>
      <c r="Q783" s="43"/>
    </row>
    <row r="784" spans="5:17" x14ac:dyDescent="0.25">
      <c r="E784" s="43"/>
      <c r="F784" s="186"/>
      <c r="J784" s="305"/>
      <c r="P784" s="43"/>
      <c r="Q784" s="43"/>
    </row>
    <row r="785" spans="5:17" x14ac:dyDescent="0.25">
      <c r="E785" s="43"/>
      <c r="F785" s="186"/>
      <c r="J785" s="305"/>
      <c r="P785" s="43"/>
      <c r="Q785" s="43"/>
    </row>
    <row r="786" spans="5:17" x14ac:dyDescent="0.25">
      <c r="E786" s="43"/>
      <c r="F786" s="186"/>
      <c r="J786" s="305"/>
      <c r="P786" s="43"/>
      <c r="Q786" s="43"/>
    </row>
    <row r="787" spans="5:17" x14ac:dyDescent="0.25">
      <c r="E787" s="43"/>
      <c r="F787" s="186"/>
      <c r="J787" s="305"/>
      <c r="P787" s="43"/>
      <c r="Q787" s="43"/>
    </row>
    <row r="788" spans="5:17" x14ac:dyDescent="0.25">
      <c r="E788" s="43"/>
      <c r="F788" s="186"/>
      <c r="J788" s="305"/>
      <c r="P788" s="43"/>
      <c r="Q788" s="43"/>
    </row>
    <row r="789" spans="5:17" x14ac:dyDescent="0.25">
      <c r="E789" s="43"/>
      <c r="F789" s="186"/>
      <c r="J789" s="305"/>
      <c r="P789" s="43"/>
      <c r="Q789" s="43"/>
    </row>
    <row r="790" spans="5:17" x14ac:dyDescent="0.25">
      <c r="E790" s="43"/>
      <c r="F790" s="186"/>
      <c r="J790" s="305"/>
      <c r="P790" s="43"/>
      <c r="Q790" s="43"/>
    </row>
    <row r="791" spans="5:17" x14ac:dyDescent="0.25">
      <c r="E791" s="43"/>
      <c r="F791" s="186"/>
      <c r="J791" s="305"/>
      <c r="P791" s="43"/>
      <c r="Q791" s="43"/>
    </row>
    <row r="792" spans="5:17" x14ac:dyDescent="0.25">
      <c r="E792" s="43"/>
      <c r="F792" s="186"/>
      <c r="J792" s="305"/>
      <c r="P792" s="43"/>
      <c r="Q792" s="43"/>
    </row>
    <row r="793" spans="5:17" x14ac:dyDescent="0.25">
      <c r="E793" s="43"/>
      <c r="F793" s="186"/>
      <c r="J793" s="305"/>
      <c r="P793" s="43"/>
      <c r="Q793" s="43"/>
    </row>
    <row r="794" spans="5:17" x14ac:dyDescent="0.25">
      <c r="E794" s="43"/>
      <c r="F794" s="186"/>
      <c r="J794" s="305"/>
      <c r="P794" s="43"/>
      <c r="Q794" s="43"/>
    </row>
    <row r="795" spans="5:17" x14ac:dyDescent="0.25">
      <c r="E795" s="43"/>
      <c r="F795" s="186"/>
      <c r="J795" s="305"/>
      <c r="P795" s="43"/>
      <c r="Q795" s="43"/>
    </row>
    <row r="796" spans="5:17" x14ac:dyDescent="0.25">
      <c r="E796" s="43"/>
      <c r="F796" s="186"/>
      <c r="J796" s="305"/>
      <c r="P796" s="43"/>
      <c r="Q796" s="43"/>
    </row>
    <row r="797" spans="5:17" x14ac:dyDescent="0.25">
      <c r="E797" s="43"/>
      <c r="F797" s="186"/>
      <c r="J797" s="305"/>
      <c r="P797" s="43"/>
      <c r="Q797" s="43"/>
    </row>
    <row r="798" spans="5:17" x14ac:dyDescent="0.25">
      <c r="E798" s="43"/>
      <c r="F798" s="186"/>
      <c r="J798" s="305"/>
      <c r="P798" s="43"/>
      <c r="Q798" s="43"/>
    </row>
    <row r="799" spans="5:17" x14ac:dyDescent="0.25">
      <c r="E799" s="43"/>
      <c r="F799" s="186"/>
      <c r="J799" s="305"/>
      <c r="P799" s="43"/>
      <c r="Q799" s="43"/>
    </row>
    <row r="800" spans="5:17" x14ac:dyDescent="0.25">
      <c r="E800" s="43"/>
      <c r="F800" s="186"/>
      <c r="J800" s="305"/>
      <c r="P800" s="43"/>
      <c r="Q800" s="43"/>
    </row>
    <row r="801" spans="5:17" x14ac:dyDescent="0.25">
      <c r="E801" s="43"/>
      <c r="F801" s="186"/>
      <c r="J801" s="305"/>
      <c r="P801" s="43"/>
      <c r="Q801" s="43"/>
    </row>
    <row r="802" spans="5:17" x14ac:dyDescent="0.25">
      <c r="E802" s="43"/>
      <c r="F802" s="186"/>
      <c r="J802" s="305"/>
      <c r="P802" s="43"/>
      <c r="Q802" s="43"/>
    </row>
    <row r="803" spans="5:17" x14ac:dyDescent="0.25">
      <c r="E803" s="43"/>
      <c r="F803" s="186"/>
      <c r="J803" s="305"/>
      <c r="P803" s="43"/>
      <c r="Q803" s="43"/>
    </row>
    <row r="804" spans="5:17" x14ac:dyDescent="0.25">
      <c r="E804" s="43"/>
      <c r="F804" s="186"/>
      <c r="J804" s="305"/>
      <c r="P804" s="43"/>
      <c r="Q804" s="43"/>
    </row>
    <row r="805" spans="5:17" x14ac:dyDescent="0.25">
      <c r="E805" s="43"/>
      <c r="F805" s="186"/>
      <c r="J805" s="305"/>
      <c r="P805" s="43"/>
      <c r="Q805" s="43"/>
    </row>
    <row r="806" spans="5:17" x14ac:dyDescent="0.25">
      <c r="E806" s="43"/>
      <c r="F806" s="186"/>
      <c r="J806" s="305"/>
      <c r="P806" s="43"/>
      <c r="Q806" s="43"/>
    </row>
    <row r="807" spans="5:17" x14ac:dyDescent="0.25">
      <c r="E807" s="43"/>
      <c r="F807" s="186"/>
      <c r="J807" s="305"/>
      <c r="P807" s="43"/>
      <c r="Q807" s="43"/>
    </row>
    <row r="808" spans="5:17" x14ac:dyDescent="0.25">
      <c r="E808" s="43"/>
      <c r="F808" s="186"/>
      <c r="J808" s="305"/>
      <c r="P808" s="43"/>
      <c r="Q808" s="43"/>
    </row>
    <row r="809" spans="5:17" x14ac:dyDescent="0.25">
      <c r="E809" s="43"/>
      <c r="F809" s="186"/>
      <c r="J809" s="305"/>
      <c r="P809" s="43"/>
      <c r="Q809" s="43"/>
    </row>
    <row r="810" spans="5:17" x14ac:dyDescent="0.25">
      <c r="E810" s="43"/>
      <c r="F810" s="186"/>
      <c r="J810" s="305"/>
      <c r="P810" s="43"/>
      <c r="Q810" s="43"/>
    </row>
    <row r="811" spans="5:17" x14ac:dyDescent="0.25">
      <c r="E811" s="43"/>
      <c r="F811" s="186"/>
      <c r="J811" s="305"/>
      <c r="P811" s="43"/>
      <c r="Q811" s="43"/>
    </row>
    <row r="812" spans="5:17" x14ac:dyDescent="0.25">
      <c r="E812" s="43"/>
      <c r="F812" s="186"/>
      <c r="J812" s="305"/>
      <c r="P812" s="43"/>
      <c r="Q812" s="43"/>
    </row>
    <row r="813" spans="5:17" x14ac:dyDescent="0.25">
      <c r="E813" s="43"/>
      <c r="F813" s="186"/>
      <c r="J813" s="305"/>
      <c r="P813" s="43"/>
      <c r="Q813" s="43"/>
    </row>
    <row r="814" spans="5:17" x14ac:dyDescent="0.25">
      <c r="E814" s="43"/>
      <c r="F814" s="186"/>
      <c r="J814" s="305"/>
      <c r="P814" s="43"/>
      <c r="Q814" s="43"/>
    </row>
    <row r="815" spans="5:17" x14ac:dyDescent="0.25">
      <c r="E815" s="43"/>
      <c r="F815" s="186"/>
      <c r="J815" s="305"/>
      <c r="P815" s="43"/>
      <c r="Q815" s="43"/>
    </row>
    <row r="816" spans="5:17" x14ac:dyDescent="0.25">
      <c r="E816" s="43"/>
      <c r="F816" s="186"/>
      <c r="J816" s="305"/>
      <c r="P816" s="43"/>
      <c r="Q816" s="43"/>
    </row>
    <row r="817" spans="5:17" x14ac:dyDescent="0.25">
      <c r="E817" s="43"/>
      <c r="F817" s="186"/>
      <c r="J817" s="305"/>
      <c r="P817" s="43"/>
      <c r="Q817" s="43"/>
    </row>
    <row r="818" spans="5:17" x14ac:dyDescent="0.25">
      <c r="E818" s="43"/>
      <c r="F818" s="186"/>
      <c r="J818" s="305"/>
      <c r="P818" s="43"/>
      <c r="Q818" s="43"/>
    </row>
    <row r="819" spans="5:17" x14ac:dyDescent="0.25">
      <c r="E819" s="43"/>
      <c r="F819" s="186"/>
      <c r="J819" s="305"/>
      <c r="P819" s="43"/>
      <c r="Q819" s="43"/>
    </row>
    <row r="820" spans="5:17" x14ac:dyDescent="0.25">
      <c r="E820" s="43"/>
      <c r="F820" s="186"/>
      <c r="J820" s="305"/>
      <c r="P820" s="43"/>
      <c r="Q820" s="43"/>
    </row>
    <row r="821" spans="5:17" x14ac:dyDescent="0.25">
      <c r="E821" s="43"/>
      <c r="F821" s="186"/>
      <c r="J821" s="305"/>
      <c r="P821" s="43"/>
      <c r="Q821" s="43"/>
    </row>
    <row r="822" spans="5:17" x14ac:dyDescent="0.25">
      <c r="E822" s="43"/>
      <c r="F822" s="186"/>
      <c r="J822" s="305"/>
      <c r="P822" s="43"/>
      <c r="Q822" s="43"/>
    </row>
    <row r="823" spans="5:17" x14ac:dyDescent="0.25">
      <c r="E823" s="43"/>
      <c r="F823" s="186"/>
      <c r="J823" s="305"/>
      <c r="P823" s="43"/>
      <c r="Q823" s="43"/>
    </row>
    <row r="824" spans="5:17" x14ac:dyDescent="0.25">
      <c r="E824" s="43"/>
      <c r="F824" s="186"/>
      <c r="J824" s="305"/>
      <c r="P824" s="43"/>
      <c r="Q824" s="43"/>
    </row>
    <row r="825" spans="5:17" x14ac:dyDescent="0.25">
      <c r="E825" s="43"/>
      <c r="F825" s="186"/>
      <c r="J825" s="305"/>
      <c r="P825" s="43"/>
      <c r="Q825" s="43"/>
    </row>
    <row r="826" spans="5:17" x14ac:dyDescent="0.25">
      <c r="E826" s="43"/>
      <c r="F826" s="186"/>
      <c r="J826" s="305"/>
      <c r="P826" s="43"/>
      <c r="Q826" s="43"/>
    </row>
    <row r="827" spans="5:17" x14ac:dyDescent="0.25">
      <c r="E827" s="43"/>
      <c r="F827" s="186"/>
      <c r="J827" s="305"/>
      <c r="P827" s="43"/>
      <c r="Q827" s="43"/>
    </row>
    <row r="828" spans="5:17" x14ac:dyDescent="0.25">
      <c r="E828" s="43"/>
      <c r="F828" s="186"/>
      <c r="J828" s="305"/>
      <c r="P828" s="43"/>
      <c r="Q828" s="43"/>
    </row>
    <row r="829" spans="5:17" x14ac:dyDescent="0.25">
      <c r="E829" s="43"/>
      <c r="F829" s="186"/>
      <c r="J829" s="305"/>
      <c r="P829" s="43"/>
      <c r="Q829" s="43"/>
    </row>
    <row r="830" spans="5:17" x14ac:dyDescent="0.25">
      <c r="E830" s="43"/>
      <c r="F830" s="186"/>
      <c r="J830" s="305"/>
      <c r="P830" s="43"/>
      <c r="Q830" s="43"/>
    </row>
    <row r="831" spans="5:17" x14ac:dyDescent="0.25">
      <c r="E831" s="43"/>
      <c r="F831" s="186"/>
      <c r="J831" s="305"/>
      <c r="P831" s="43"/>
      <c r="Q831" s="43"/>
    </row>
    <row r="832" spans="5:17" x14ac:dyDescent="0.25">
      <c r="E832" s="43"/>
      <c r="F832" s="186"/>
      <c r="J832" s="305"/>
      <c r="P832" s="43"/>
      <c r="Q832" s="43"/>
    </row>
    <row r="833" spans="5:17" x14ac:dyDescent="0.25">
      <c r="E833" s="43"/>
      <c r="F833" s="186"/>
      <c r="J833" s="305"/>
      <c r="P833" s="43"/>
      <c r="Q833" s="43"/>
    </row>
    <row r="834" spans="5:17" x14ac:dyDescent="0.25">
      <c r="E834" s="43"/>
      <c r="F834" s="186"/>
      <c r="J834" s="305"/>
      <c r="P834" s="43"/>
      <c r="Q834" s="43"/>
    </row>
    <row r="835" spans="5:17" x14ac:dyDescent="0.25">
      <c r="E835" s="43"/>
      <c r="F835" s="186"/>
      <c r="J835" s="305"/>
      <c r="P835" s="43"/>
      <c r="Q835" s="43"/>
    </row>
    <row r="836" spans="5:17" x14ac:dyDescent="0.25">
      <c r="E836" s="43"/>
      <c r="F836" s="186"/>
      <c r="J836" s="305"/>
      <c r="P836" s="43"/>
      <c r="Q836" s="43"/>
    </row>
    <row r="837" spans="5:17" x14ac:dyDescent="0.25">
      <c r="E837" s="43"/>
      <c r="F837" s="186"/>
      <c r="J837" s="305"/>
      <c r="P837" s="43"/>
      <c r="Q837" s="43"/>
    </row>
    <row r="838" spans="5:17" x14ac:dyDescent="0.25">
      <c r="E838" s="43"/>
      <c r="F838" s="186"/>
      <c r="J838" s="305"/>
      <c r="P838" s="43"/>
      <c r="Q838" s="43"/>
    </row>
    <row r="839" spans="5:17" x14ac:dyDescent="0.25">
      <c r="E839" s="43"/>
      <c r="F839" s="186"/>
      <c r="J839" s="305"/>
      <c r="P839" s="43"/>
      <c r="Q839" s="43"/>
    </row>
    <row r="840" spans="5:17" x14ac:dyDescent="0.25">
      <c r="E840" s="43"/>
      <c r="F840" s="186"/>
      <c r="J840" s="305"/>
      <c r="P840" s="43"/>
      <c r="Q840" s="43"/>
    </row>
    <row r="841" spans="5:17" x14ac:dyDescent="0.25">
      <c r="E841" s="43"/>
      <c r="F841" s="186"/>
      <c r="J841" s="305"/>
      <c r="P841" s="43"/>
      <c r="Q841" s="43"/>
    </row>
    <row r="842" spans="5:17" x14ac:dyDescent="0.25">
      <c r="E842" s="43"/>
      <c r="F842" s="186"/>
      <c r="J842" s="305"/>
      <c r="P842" s="43"/>
      <c r="Q842" s="43"/>
    </row>
    <row r="843" spans="5:17" x14ac:dyDescent="0.25">
      <c r="E843" s="43"/>
      <c r="F843" s="186"/>
      <c r="J843" s="305"/>
      <c r="P843" s="43"/>
      <c r="Q843" s="43"/>
    </row>
    <row r="844" spans="5:17" x14ac:dyDescent="0.25">
      <c r="E844" s="43"/>
      <c r="F844" s="186"/>
      <c r="J844" s="305"/>
      <c r="P844" s="43"/>
      <c r="Q844" s="43"/>
    </row>
    <row r="845" spans="5:17" x14ac:dyDescent="0.25">
      <c r="E845" s="43"/>
      <c r="F845" s="186"/>
      <c r="J845" s="305"/>
      <c r="P845" s="43"/>
      <c r="Q845" s="43"/>
    </row>
    <row r="846" spans="5:17" x14ac:dyDescent="0.25">
      <c r="E846" s="43"/>
      <c r="F846" s="186"/>
      <c r="J846" s="305"/>
      <c r="P846" s="43"/>
      <c r="Q846" s="43"/>
    </row>
    <row r="847" spans="5:17" x14ac:dyDescent="0.25">
      <c r="E847" s="43"/>
      <c r="F847" s="186"/>
      <c r="J847" s="305"/>
      <c r="P847" s="43"/>
      <c r="Q847" s="43"/>
    </row>
    <row r="848" spans="5:17" x14ac:dyDescent="0.25">
      <c r="E848" s="43"/>
      <c r="F848" s="186"/>
      <c r="J848" s="305"/>
      <c r="P848" s="43"/>
      <c r="Q848" s="43"/>
    </row>
    <row r="849" spans="5:17" x14ac:dyDescent="0.25">
      <c r="E849" s="43"/>
      <c r="F849" s="186"/>
      <c r="J849" s="305"/>
      <c r="P849" s="43"/>
      <c r="Q849" s="43"/>
    </row>
    <row r="850" spans="5:17" x14ac:dyDescent="0.25">
      <c r="E850" s="43"/>
      <c r="F850" s="186"/>
      <c r="J850" s="305"/>
      <c r="P850" s="43"/>
      <c r="Q850" s="43"/>
    </row>
    <row r="851" spans="5:17" x14ac:dyDescent="0.25">
      <c r="E851" s="43"/>
      <c r="F851" s="186"/>
      <c r="J851" s="305"/>
      <c r="P851" s="43"/>
      <c r="Q851" s="43"/>
    </row>
    <row r="852" spans="5:17" x14ac:dyDescent="0.25">
      <c r="E852" s="43"/>
      <c r="F852" s="186"/>
      <c r="J852" s="305"/>
      <c r="P852" s="43"/>
      <c r="Q852" s="43"/>
    </row>
    <row r="853" spans="5:17" x14ac:dyDescent="0.25">
      <c r="E853" s="43"/>
      <c r="F853" s="186"/>
      <c r="J853" s="305"/>
      <c r="P853" s="43"/>
      <c r="Q853" s="43"/>
    </row>
    <row r="854" spans="5:17" x14ac:dyDescent="0.25">
      <c r="E854" s="43"/>
      <c r="F854" s="186"/>
      <c r="J854" s="305"/>
      <c r="P854" s="43"/>
      <c r="Q854" s="43"/>
    </row>
    <row r="855" spans="5:17" x14ac:dyDescent="0.25">
      <c r="E855" s="43"/>
      <c r="F855" s="186"/>
      <c r="J855" s="305"/>
      <c r="P855" s="43"/>
      <c r="Q855" s="43"/>
    </row>
    <row r="856" spans="5:17" x14ac:dyDescent="0.25">
      <c r="E856" s="43"/>
      <c r="F856" s="186"/>
      <c r="J856" s="305"/>
      <c r="P856" s="43"/>
      <c r="Q856" s="43"/>
    </row>
    <row r="857" spans="5:17" x14ac:dyDescent="0.25">
      <c r="E857" s="43"/>
      <c r="F857" s="186"/>
      <c r="J857" s="305"/>
      <c r="P857" s="43"/>
      <c r="Q857" s="43"/>
    </row>
    <row r="858" spans="5:17" x14ac:dyDescent="0.25">
      <c r="E858" s="43"/>
      <c r="F858" s="186"/>
      <c r="J858" s="305"/>
      <c r="P858" s="43"/>
      <c r="Q858" s="43"/>
    </row>
    <row r="859" spans="5:17" x14ac:dyDescent="0.25">
      <c r="E859" s="43"/>
      <c r="F859" s="186"/>
      <c r="J859" s="305"/>
      <c r="P859" s="43"/>
      <c r="Q859" s="43"/>
    </row>
    <row r="860" spans="5:17" x14ac:dyDescent="0.25">
      <c r="E860" s="43"/>
      <c r="F860" s="186"/>
      <c r="J860" s="305"/>
      <c r="P860" s="43"/>
      <c r="Q860" s="43"/>
    </row>
    <row r="861" spans="5:17" x14ac:dyDescent="0.25">
      <c r="E861" s="43"/>
      <c r="F861" s="186"/>
      <c r="J861" s="305"/>
      <c r="P861" s="43"/>
      <c r="Q861" s="43"/>
    </row>
    <row r="862" spans="5:17" x14ac:dyDescent="0.25">
      <c r="E862" s="43"/>
      <c r="F862" s="186"/>
      <c r="J862" s="305"/>
      <c r="P862" s="43"/>
      <c r="Q862" s="43"/>
    </row>
    <row r="863" spans="5:17" x14ac:dyDescent="0.25">
      <c r="E863" s="43"/>
      <c r="F863" s="186"/>
      <c r="J863" s="305"/>
      <c r="P863" s="43"/>
      <c r="Q863" s="43"/>
    </row>
    <row r="864" spans="5:17" x14ac:dyDescent="0.25">
      <c r="E864" s="43"/>
      <c r="F864" s="186"/>
      <c r="J864" s="305"/>
      <c r="P864" s="43"/>
      <c r="Q864" s="43"/>
    </row>
    <row r="865" spans="5:17" x14ac:dyDescent="0.25">
      <c r="E865" s="43"/>
      <c r="F865" s="186"/>
      <c r="J865" s="305"/>
      <c r="P865" s="43"/>
      <c r="Q865" s="43"/>
    </row>
    <row r="866" spans="5:17" x14ac:dyDescent="0.25">
      <c r="E866" s="43"/>
      <c r="F866" s="186"/>
      <c r="J866" s="305"/>
      <c r="P866" s="43"/>
      <c r="Q866" s="43"/>
    </row>
    <row r="867" spans="5:17" x14ac:dyDescent="0.25">
      <c r="E867" s="43"/>
      <c r="F867" s="186"/>
      <c r="J867" s="305"/>
      <c r="P867" s="43"/>
      <c r="Q867" s="43"/>
    </row>
    <row r="868" spans="5:17" x14ac:dyDescent="0.25">
      <c r="E868" s="43"/>
      <c r="F868" s="186"/>
      <c r="J868" s="305"/>
      <c r="P868" s="43"/>
      <c r="Q868" s="43"/>
    </row>
    <row r="869" spans="5:17" x14ac:dyDescent="0.25">
      <c r="E869" s="43"/>
      <c r="F869" s="186"/>
      <c r="J869" s="305"/>
      <c r="P869" s="43"/>
      <c r="Q869" s="43"/>
    </row>
    <row r="870" spans="5:17" x14ac:dyDescent="0.25">
      <c r="E870" s="43"/>
      <c r="F870" s="186"/>
      <c r="J870" s="305"/>
      <c r="P870" s="43"/>
      <c r="Q870" s="43"/>
    </row>
    <row r="871" spans="5:17" x14ac:dyDescent="0.25">
      <c r="E871" s="43"/>
      <c r="F871" s="186"/>
      <c r="J871" s="305"/>
      <c r="P871" s="43"/>
      <c r="Q871" s="43"/>
    </row>
    <row r="872" spans="5:17" x14ac:dyDescent="0.25">
      <c r="E872" s="43"/>
      <c r="F872" s="186"/>
      <c r="J872" s="305"/>
      <c r="P872" s="43"/>
      <c r="Q872" s="43"/>
    </row>
    <row r="873" spans="5:17" x14ac:dyDescent="0.25">
      <c r="E873" s="43"/>
      <c r="F873" s="186"/>
      <c r="J873" s="305"/>
      <c r="P873" s="43"/>
      <c r="Q873" s="43"/>
    </row>
    <row r="874" spans="5:17" x14ac:dyDescent="0.25">
      <c r="E874" s="43"/>
      <c r="F874" s="186"/>
      <c r="J874" s="305"/>
      <c r="P874" s="43"/>
      <c r="Q874" s="43"/>
    </row>
    <row r="875" spans="5:17" x14ac:dyDescent="0.25">
      <c r="E875" s="43"/>
      <c r="F875" s="186"/>
      <c r="J875" s="305"/>
      <c r="P875" s="43"/>
      <c r="Q875" s="43"/>
    </row>
    <row r="876" spans="5:17" x14ac:dyDescent="0.25">
      <c r="E876" s="43"/>
      <c r="F876" s="186"/>
      <c r="J876" s="305"/>
      <c r="P876" s="43"/>
      <c r="Q876" s="43"/>
    </row>
    <row r="877" spans="5:17" x14ac:dyDescent="0.25">
      <c r="E877" s="43"/>
      <c r="F877" s="186"/>
      <c r="J877" s="305"/>
      <c r="P877" s="43"/>
      <c r="Q877" s="43"/>
    </row>
    <row r="878" spans="5:17" x14ac:dyDescent="0.25">
      <c r="E878" s="43"/>
      <c r="F878" s="186"/>
      <c r="J878" s="305"/>
      <c r="P878" s="43"/>
      <c r="Q878" s="43"/>
    </row>
    <row r="879" spans="5:17" x14ac:dyDescent="0.25">
      <c r="E879" s="43"/>
      <c r="F879" s="186"/>
      <c r="J879" s="305"/>
      <c r="P879" s="43"/>
      <c r="Q879" s="43"/>
    </row>
    <row r="880" spans="5:17" x14ac:dyDescent="0.25">
      <c r="E880" s="43"/>
      <c r="F880" s="186"/>
      <c r="J880" s="305"/>
      <c r="P880" s="43"/>
      <c r="Q880" s="43"/>
    </row>
    <row r="881" spans="5:17" x14ac:dyDescent="0.25">
      <c r="E881" s="43"/>
      <c r="F881" s="186"/>
      <c r="J881" s="305"/>
      <c r="P881" s="43"/>
      <c r="Q881" s="43"/>
    </row>
    <row r="882" spans="5:17" x14ac:dyDescent="0.25">
      <c r="E882" s="43"/>
      <c r="F882" s="186"/>
      <c r="J882" s="305"/>
      <c r="P882" s="43"/>
      <c r="Q882" s="43"/>
    </row>
    <row r="883" spans="5:17" x14ac:dyDescent="0.25">
      <c r="E883" s="43"/>
      <c r="F883" s="186"/>
      <c r="J883" s="305"/>
      <c r="P883" s="43"/>
      <c r="Q883" s="43"/>
    </row>
    <row r="884" spans="5:17" x14ac:dyDescent="0.25">
      <c r="E884" s="43"/>
      <c r="F884" s="186"/>
      <c r="J884" s="305"/>
      <c r="P884" s="43"/>
      <c r="Q884" s="43"/>
    </row>
    <row r="885" spans="5:17" x14ac:dyDescent="0.25">
      <c r="E885" s="43"/>
      <c r="F885" s="186"/>
      <c r="J885" s="305"/>
      <c r="P885" s="43"/>
      <c r="Q885" s="43"/>
    </row>
    <row r="886" spans="5:17" x14ac:dyDescent="0.25">
      <c r="E886" s="43"/>
      <c r="F886" s="186"/>
      <c r="J886" s="305"/>
      <c r="P886" s="43"/>
      <c r="Q886" s="43"/>
    </row>
    <row r="887" spans="5:17" x14ac:dyDescent="0.25">
      <c r="E887" s="43"/>
      <c r="F887" s="186"/>
      <c r="J887" s="305"/>
      <c r="P887" s="43"/>
      <c r="Q887" s="43"/>
    </row>
    <row r="888" spans="5:17" x14ac:dyDescent="0.25">
      <c r="E888" s="43"/>
      <c r="F888" s="186"/>
      <c r="J888" s="305"/>
      <c r="P888" s="43"/>
      <c r="Q888" s="43"/>
    </row>
    <row r="889" spans="5:17" x14ac:dyDescent="0.25">
      <c r="E889" s="43"/>
      <c r="F889" s="186"/>
      <c r="J889" s="305"/>
      <c r="P889" s="43"/>
      <c r="Q889" s="43"/>
    </row>
    <row r="890" spans="5:17" x14ac:dyDescent="0.25">
      <c r="E890" s="43"/>
      <c r="F890" s="186"/>
      <c r="J890" s="305"/>
      <c r="P890" s="43"/>
      <c r="Q890" s="43"/>
    </row>
    <row r="891" spans="5:17" x14ac:dyDescent="0.25">
      <c r="E891" s="43"/>
      <c r="F891" s="186"/>
      <c r="J891" s="305"/>
      <c r="P891" s="43"/>
      <c r="Q891" s="43"/>
    </row>
    <row r="892" spans="5:17" x14ac:dyDescent="0.25">
      <c r="E892" s="43"/>
      <c r="F892" s="186"/>
      <c r="J892" s="305"/>
      <c r="P892" s="43"/>
      <c r="Q892" s="43"/>
    </row>
    <row r="893" spans="5:17" x14ac:dyDescent="0.25">
      <c r="E893" s="43"/>
      <c r="F893" s="186"/>
      <c r="J893" s="305"/>
      <c r="P893" s="43"/>
      <c r="Q893" s="43"/>
    </row>
    <row r="894" spans="5:17" x14ac:dyDescent="0.25">
      <c r="E894" s="43"/>
      <c r="F894" s="186"/>
      <c r="J894" s="305"/>
      <c r="P894" s="43"/>
      <c r="Q894" s="43"/>
    </row>
    <row r="895" spans="5:17" x14ac:dyDescent="0.25">
      <c r="E895" s="43"/>
      <c r="F895" s="186"/>
      <c r="J895" s="305"/>
      <c r="P895" s="43"/>
      <c r="Q895" s="43"/>
    </row>
    <row r="896" spans="5:17" x14ac:dyDescent="0.25">
      <c r="E896" s="43"/>
      <c r="F896" s="186"/>
      <c r="J896" s="305"/>
      <c r="P896" s="43"/>
      <c r="Q896" s="43"/>
    </row>
    <row r="897" spans="5:17" x14ac:dyDescent="0.25">
      <c r="E897" s="43"/>
      <c r="F897" s="186"/>
      <c r="J897" s="305"/>
      <c r="P897" s="43"/>
      <c r="Q897" s="43"/>
    </row>
    <row r="898" spans="5:17" x14ac:dyDescent="0.25">
      <c r="E898" s="43"/>
      <c r="F898" s="186"/>
      <c r="J898" s="305"/>
      <c r="P898" s="43"/>
      <c r="Q898" s="43"/>
    </row>
    <row r="899" spans="5:17" x14ac:dyDescent="0.25">
      <c r="E899" s="43"/>
      <c r="F899" s="186"/>
      <c r="J899" s="305"/>
      <c r="P899" s="43"/>
      <c r="Q899" s="43"/>
    </row>
    <row r="900" spans="5:17" x14ac:dyDescent="0.25">
      <c r="E900" s="43"/>
      <c r="F900" s="186"/>
      <c r="J900" s="305"/>
      <c r="P900" s="43"/>
      <c r="Q900" s="43"/>
    </row>
    <row r="901" spans="5:17" x14ac:dyDescent="0.25">
      <c r="E901" s="43"/>
      <c r="F901" s="186"/>
      <c r="J901" s="305"/>
      <c r="P901" s="43"/>
      <c r="Q901" s="43"/>
    </row>
    <row r="902" spans="5:17" x14ac:dyDescent="0.25">
      <c r="E902" s="43"/>
      <c r="F902" s="186"/>
      <c r="J902" s="305"/>
      <c r="P902" s="43"/>
      <c r="Q902" s="43"/>
    </row>
    <row r="903" spans="5:17" x14ac:dyDescent="0.25">
      <c r="E903" s="43"/>
      <c r="F903" s="186"/>
      <c r="J903" s="305"/>
      <c r="P903" s="43"/>
      <c r="Q903" s="43"/>
    </row>
    <row r="904" spans="5:17" x14ac:dyDescent="0.25">
      <c r="E904" s="43"/>
      <c r="F904" s="186"/>
      <c r="J904" s="305"/>
      <c r="P904" s="43"/>
      <c r="Q904" s="43"/>
    </row>
    <row r="905" spans="5:17" x14ac:dyDescent="0.25">
      <c r="E905" s="43"/>
      <c r="F905" s="186"/>
      <c r="J905" s="305"/>
      <c r="P905" s="43"/>
      <c r="Q905" s="43"/>
    </row>
    <row r="906" spans="5:17" x14ac:dyDescent="0.25">
      <c r="E906" s="43"/>
      <c r="F906" s="186"/>
      <c r="J906" s="305"/>
      <c r="P906" s="43"/>
      <c r="Q906" s="43"/>
    </row>
    <row r="907" spans="5:17" x14ac:dyDescent="0.25">
      <c r="E907" s="43"/>
      <c r="F907" s="186"/>
      <c r="J907" s="305"/>
      <c r="P907" s="43"/>
      <c r="Q907" s="43"/>
    </row>
    <row r="908" spans="5:17" x14ac:dyDescent="0.25">
      <c r="E908" s="43"/>
      <c r="F908" s="186"/>
      <c r="J908" s="305"/>
      <c r="P908" s="43"/>
      <c r="Q908" s="43"/>
    </row>
    <row r="909" spans="5:17" x14ac:dyDescent="0.25">
      <c r="E909" s="43"/>
      <c r="F909" s="186"/>
      <c r="J909" s="305"/>
      <c r="P909" s="43"/>
      <c r="Q909" s="43"/>
    </row>
    <row r="910" spans="5:17" x14ac:dyDescent="0.25">
      <c r="E910" s="43"/>
      <c r="F910" s="186"/>
      <c r="J910" s="305"/>
      <c r="P910" s="43"/>
      <c r="Q910" s="43"/>
    </row>
    <row r="911" spans="5:17" x14ac:dyDescent="0.25">
      <c r="E911" s="43"/>
      <c r="F911" s="186"/>
      <c r="J911" s="305"/>
      <c r="P911" s="43"/>
      <c r="Q911" s="43"/>
    </row>
    <row r="912" spans="5:17" x14ac:dyDescent="0.25">
      <c r="E912" s="43"/>
      <c r="F912" s="186"/>
      <c r="J912" s="305"/>
      <c r="P912" s="43"/>
      <c r="Q912" s="43"/>
    </row>
    <row r="913" spans="5:17" x14ac:dyDescent="0.25">
      <c r="E913" s="43"/>
      <c r="F913" s="186"/>
      <c r="J913" s="305"/>
      <c r="P913" s="43"/>
      <c r="Q913" s="43"/>
    </row>
    <row r="914" spans="5:17" x14ac:dyDescent="0.25">
      <c r="E914" s="43"/>
      <c r="F914" s="186"/>
      <c r="J914" s="305"/>
      <c r="P914" s="43"/>
      <c r="Q914" s="43"/>
    </row>
    <row r="915" spans="5:17" x14ac:dyDescent="0.25">
      <c r="E915" s="43"/>
      <c r="F915" s="186"/>
      <c r="J915" s="305"/>
      <c r="P915" s="43"/>
      <c r="Q915" s="43"/>
    </row>
    <row r="916" spans="5:17" x14ac:dyDescent="0.25">
      <c r="E916" s="43"/>
      <c r="F916" s="186"/>
      <c r="J916" s="305"/>
      <c r="P916" s="43"/>
      <c r="Q916" s="43"/>
    </row>
    <row r="917" spans="5:17" x14ac:dyDescent="0.25">
      <c r="E917" s="43"/>
      <c r="F917" s="186"/>
      <c r="J917" s="305"/>
      <c r="P917" s="43"/>
      <c r="Q917" s="43"/>
    </row>
    <row r="918" spans="5:17" x14ac:dyDescent="0.25">
      <c r="E918" s="43"/>
      <c r="F918" s="186"/>
      <c r="J918" s="305"/>
      <c r="P918" s="43"/>
      <c r="Q918" s="43"/>
    </row>
    <row r="919" spans="5:17" x14ac:dyDescent="0.25">
      <c r="E919" s="43"/>
      <c r="F919" s="186"/>
      <c r="J919" s="305"/>
      <c r="P919" s="43"/>
      <c r="Q919" s="43"/>
    </row>
    <row r="920" spans="5:17" x14ac:dyDescent="0.25">
      <c r="E920" s="43"/>
      <c r="F920" s="186"/>
      <c r="J920" s="305"/>
      <c r="P920" s="43"/>
      <c r="Q920" s="43"/>
    </row>
    <row r="921" spans="5:17" x14ac:dyDescent="0.25">
      <c r="E921" s="43"/>
      <c r="F921" s="186"/>
      <c r="J921" s="305"/>
      <c r="P921" s="43"/>
      <c r="Q921" s="43"/>
    </row>
    <row r="922" spans="5:17" x14ac:dyDescent="0.25">
      <c r="E922" s="43"/>
      <c r="F922" s="186"/>
      <c r="J922" s="305"/>
      <c r="P922" s="43"/>
      <c r="Q922" s="43"/>
    </row>
    <row r="923" spans="5:17" x14ac:dyDescent="0.25">
      <c r="E923" s="43"/>
      <c r="F923" s="186"/>
      <c r="J923" s="305"/>
      <c r="P923" s="43"/>
      <c r="Q923" s="43"/>
    </row>
    <row r="924" spans="5:17" x14ac:dyDescent="0.25">
      <c r="E924" s="43"/>
      <c r="F924" s="186"/>
      <c r="J924" s="305"/>
      <c r="P924" s="43"/>
      <c r="Q924" s="43"/>
    </row>
    <row r="925" spans="5:17" x14ac:dyDescent="0.25">
      <c r="E925" s="43"/>
      <c r="F925" s="186"/>
      <c r="J925" s="305"/>
      <c r="P925" s="43"/>
      <c r="Q925" s="43"/>
    </row>
    <row r="926" spans="5:17" x14ac:dyDescent="0.25">
      <c r="E926" s="43"/>
      <c r="F926" s="186"/>
      <c r="J926" s="305"/>
      <c r="P926" s="43"/>
      <c r="Q926" s="43"/>
    </row>
    <row r="927" spans="5:17" x14ac:dyDescent="0.25">
      <c r="E927" s="43"/>
      <c r="F927" s="186"/>
      <c r="J927" s="305"/>
      <c r="P927" s="43"/>
      <c r="Q927" s="43"/>
    </row>
    <row r="928" spans="5:17" x14ac:dyDescent="0.25">
      <c r="E928" s="43"/>
      <c r="F928" s="186"/>
      <c r="J928" s="305"/>
      <c r="P928" s="43"/>
      <c r="Q928" s="43"/>
    </row>
    <row r="929" spans="5:17" x14ac:dyDescent="0.25">
      <c r="E929" s="43"/>
      <c r="F929" s="186"/>
      <c r="J929" s="305"/>
      <c r="P929" s="43"/>
      <c r="Q929" s="43"/>
    </row>
    <row r="930" spans="5:17" x14ac:dyDescent="0.25">
      <c r="E930" s="43"/>
      <c r="F930" s="186"/>
      <c r="J930" s="305"/>
      <c r="P930" s="43"/>
      <c r="Q930" s="43"/>
    </row>
    <row r="931" spans="5:17" x14ac:dyDescent="0.25">
      <c r="E931" s="43"/>
      <c r="F931" s="186"/>
      <c r="J931" s="305"/>
      <c r="P931" s="43"/>
      <c r="Q931" s="43"/>
    </row>
    <row r="932" spans="5:17" x14ac:dyDescent="0.25">
      <c r="E932" s="43"/>
      <c r="F932" s="186"/>
      <c r="J932" s="305"/>
      <c r="P932" s="43"/>
      <c r="Q932" s="43"/>
    </row>
    <row r="933" spans="5:17" x14ac:dyDescent="0.25">
      <c r="E933" s="43"/>
      <c r="F933" s="186"/>
      <c r="J933" s="305"/>
      <c r="P933" s="43"/>
      <c r="Q933" s="43"/>
    </row>
    <row r="934" spans="5:17" x14ac:dyDescent="0.25">
      <c r="E934" s="43"/>
      <c r="F934" s="186"/>
      <c r="J934" s="305"/>
      <c r="P934" s="43"/>
      <c r="Q934" s="43"/>
    </row>
    <row r="935" spans="5:17" x14ac:dyDescent="0.25">
      <c r="E935" s="43"/>
      <c r="F935" s="186"/>
      <c r="J935" s="305"/>
      <c r="P935" s="43"/>
      <c r="Q935" s="43"/>
    </row>
    <row r="936" spans="5:17" x14ac:dyDescent="0.25">
      <c r="E936" s="43"/>
      <c r="F936" s="186"/>
      <c r="J936" s="305"/>
      <c r="P936" s="43"/>
      <c r="Q936" s="43"/>
    </row>
    <row r="937" spans="5:17" x14ac:dyDescent="0.25">
      <c r="E937" s="43"/>
      <c r="F937" s="186"/>
      <c r="J937" s="305"/>
      <c r="P937" s="43"/>
      <c r="Q937" s="43"/>
    </row>
    <row r="938" spans="5:17" x14ac:dyDescent="0.25">
      <c r="E938" s="43"/>
      <c r="F938" s="186"/>
      <c r="J938" s="305"/>
      <c r="P938" s="43"/>
      <c r="Q938" s="43"/>
    </row>
    <row r="939" spans="5:17" x14ac:dyDescent="0.25">
      <c r="E939" s="43"/>
      <c r="F939" s="186"/>
      <c r="J939" s="305"/>
      <c r="P939" s="43"/>
      <c r="Q939" s="43"/>
    </row>
    <row r="940" spans="5:17" x14ac:dyDescent="0.25">
      <c r="E940" s="43"/>
      <c r="F940" s="186"/>
      <c r="J940" s="305"/>
      <c r="P940" s="43"/>
      <c r="Q940" s="43"/>
    </row>
    <row r="941" spans="5:17" x14ac:dyDescent="0.25">
      <c r="E941" s="43"/>
      <c r="F941" s="186"/>
      <c r="J941" s="305"/>
      <c r="P941" s="43"/>
      <c r="Q941" s="43"/>
    </row>
    <row r="942" spans="5:17" x14ac:dyDescent="0.25">
      <c r="E942" s="43"/>
      <c r="F942" s="186"/>
      <c r="J942" s="305"/>
      <c r="P942" s="43"/>
      <c r="Q942" s="43"/>
    </row>
    <row r="943" spans="5:17" x14ac:dyDescent="0.25">
      <c r="E943" s="43"/>
      <c r="F943" s="186"/>
      <c r="J943" s="305"/>
      <c r="P943" s="43"/>
      <c r="Q943" s="43"/>
    </row>
    <row r="944" spans="5:17" x14ac:dyDescent="0.25">
      <c r="E944" s="43"/>
      <c r="F944" s="186"/>
      <c r="J944" s="305"/>
      <c r="P944" s="43"/>
      <c r="Q944" s="43"/>
    </row>
    <row r="945" spans="5:17" x14ac:dyDescent="0.25">
      <c r="E945" s="43"/>
      <c r="F945" s="186"/>
      <c r="J945" s="305"/>
      <c r="P945" s="43"/>
      <c r="Q945" s="43"/>
    </row>
    <row r="946" spans="5:17" x14ac:dyDescent="0.25">
      <c r="E946" s="43"/>
      <c r="F946" s="186"/>
      <c r="J946" s="305"/>
      <c r="P946" s="43"/>
      <c r="Q946" s="43"/>
    </row>
    <row r="947" spans="5:17" x14ac:dyDescent="0.25">
      <c r="E947" s="43"/>
      <c r="F947" s="186"/>
      <c r="J947" s="305"/>
      <c r="P947" s="43"/>
      <c r="Q947" s="43"/>
    </row>
    <row r="948" spans="5:17" x14ac:dyDescent="0.25">
      <c r="E948" s="43"/>
      <c r="F948" s="186"/>
      <c r="J948" s="305"/>
      <c r="P948" s="43"/>
      <c r="Q948" s="43"/>
    </row>
    <row r="949" spans="5:17" x14ac:dyDescent="0.25">
      <c r="E949" s="43"/>
      <c r="F949" s="186"/>
      <c r="J949" s="305"/>
      <c r="P949" s="43"/>
      <c r="Q949" s="43"/>
    </row>
    <row r="950" spans="5:17" x14ac:dyDescent="0.25">
      <c r="E950" s="43"/>
      <c r="F950" s="186"/>
      <c r="J950" s="305"/>
      <c r="P950" s="43"/>
      <c r="Q950" s="43"/>
    </row>
    <row r="951" spans="5:17" x14ac:dyDescent="0.25">
      <c r="E951" s="43"/>
      <c r="F951" s="186"/>
      <c r="J951" s="305"/>
      <c r="P951" s="43"/>
      <c r="Q951" s="43"/>
    </row>
    <row r="952" spans="5:17" x14ac:dyDescent="0.25">
      <c r="E952" s="43"/>
      <c r="F952" s="186"/>
      <c r="J952" s="305"/>
      <c r="P952" s="43"/>
      <c r="Q952" s="43"/>
    </row>
    <row r="953" spans="5:17" x14ac:dyDescent="0.25">
      <c r="E953" s="43"/>
      <c r="F953" s="186"/>
      <c r="J953" s="305"/>
      <c r="P953" s="43"/>
      <c r="Q953" s="43"/>
    </row>
    <row r="954" spans="5:17" x14ac:dyDescent="0.25">
      <c r="E954" s="43"/>
      <c r="F954" s="186"/>
      <c r="J954" s="305"/>
      <c r="P954" s="43"/>
      <c r="Q954" s="43"/>
    </row>
    <row r="955" spans="5:17" x14ac:dyDescent="0.25">
      <c r="E955" s="43"/>
      <c r="F955" s="186"/>
      <c r="J955" s="305"/>
      <c r="P955" s="43"/>
      <c r="Q955" s="43"/>
    </row>
    <row r="956" spans="5:17" x14ac:dyDescent="0.25">
      <c r="E956" s="43"/>
      <c r="F956" s="186"/>
      <c r="J956" s="305"/>
      <c r="P956" s="43"/>
      <c r="Q956" s="43"/>
    </row>
    <row r="957" spans="5:17" x14ac:dyDescent="0.25">
      <c r="E957" s="43"/>
      <c r="F957" s="186"/>
      <c r="J957" s="305"/>
      <c r="P957" s="43"/>
      <c r="Q957" s="43"/>
    </row>
    <row r="958" spans="5:17" x14ac:dyDescent="0.25">
      <c r="E958" s="43"/>
      <c r="F958" s="186"/>
      <c r="J958" s="305"/>
      <c r="P958" s="43"/>
      <c r="Q958" s="43"/>
    </row>
    <row r="959" spans="5:17" x14ac:dyDescent="0.25">
      <c r="E959" s="43"/>
      <c r="F959" s="186"/>
      <c r="J959" s="305"/>
      <c r="P959" s="43"/>
      <c r="Q959" s="43"/>
    </row>
    <row r="960" spans="5:17" x14ac:dyDescent="0.25">
      <c r="E960" s="43"/>
      <c r="F960" s="186"/>
      <c r="J960" s="305"/>
      <c r="P960" s="43"/>
      <c r="Q960" s="43"/>
    </row>
    <row r="961" spans="5:17" x14ac:dyDescent="0.25">
      <c r="E961" s="43"/>
      <c r="F961" s="186"/>
      <c r="J961" s="305"/>
      <c r="P961" s="43"/>
      <c r="Q961" s="43"/>
    </row>
    <row r="962" spans="5:17" x14ac:dyDescent="0.25">
      <c r="E962" s="43"/>
      <c r="F962" s="186"/>
      <c r="J962" s="305"/>
      <c r="P962" s="43"/>
      <c r="Q962" s="43"/>
    </row>
    <row r="963" spans="5:17" x14ac:dyDescent="0.25">
      <c r="E963" s="43"/>
      <c r="F963" s="186"/>
      <c r="J963" s="305"/>
      <c r="P963" s="43"/>
      <c r="Q963" s="43"/>
    </row>
    <row r="964" spans="5:17" x14ac:dyDescent="0.25">
      <c r="E964" s="43"/>
      <c r="F964" s="186"/>
      <c r="J964" s="305"/>
      <c r="P964" s="43"/>
      <c r="Q964" s="43"/>
    </row>
    <row r="965" spans="5:17" x14ac:dyDescent="0.25">
      <c r="E965" s="43"/>
      <c r="F965" s="186"/>
      <c r="J965" s="305"/>
      <c r="P965" s="43"/>
      <c r="Q965" s="43"/>
    </row>
    <row r="966" spans="5:17" x14ac:dyDescent="0.25">
      <c r="E966" s="43"/>
      <c r="F966" s="186"/>
      <c r="J966" s="305"/>
      <c r="P966" s="43"/>
      <c r="Q966" s="43"/>
    </row>
    <row r="967" spans="5:17" x14ac:dyDescent="0.25">
      <c r="E967" s="43"/>
      <c r="F967" s="186"/>
      <c r="J967" s="305"/>
      <c r="P967" s="43"/>
      <c r="Q967" s="43"/>
    </row>
    <row r="968" spans="5:17" x14ac:dyDescent="0.25">
      <c r="E968" s="43"/>
      <c r="F968" s="186"/>
      <c r="J968" s="305"/>
      <c r="P968" s="43"/>
      <c r="Q968" s="43"/>
    </row>
    <row r="969" spans="5:17" x14ac:dyDescent="0.25">
      <c r="E969" s="43"/>
      <c r="F969" s="186"/>
      <c r="J969" s="305"/>
      <c r="P969" s="43"/>
      <c r="Q969" s="43"/>
    </row>
    <row r="970" spans="5:17" x14ac:dyDescent="0.25">
      <c r="E970" s="43"/>
      <c r="F970" s="186"/>
      <c r="J970" s="305"/>
      <c r="P970" s="43"/>
      <c r="Q970" s="43"/>
    </row>
    <row r="971" spans="5:17" x14ac:dyDescent="0.25">
      <c r="E971" s="43"/>
      <c r="F971" s="186"/>
      <c r="J971" s="305"/>
      <c r="P971" s="43"/>
      <c r="Q971" s="43"/>
    </row>
    <row r="972" spans="5:17" x14ac:dyDescent="0.25">
      <c r="E972" s="43"/>
      <c r="F972" s="186"/>
      <c r="J972" s="305"/>
      <c r="P972" s="43"/>
      <c r="Q972" s="43"/>
    </row>
    <row r="973" spans="5:17" x14ac:dyDescent="0.25">
      <c r="E973" s="43"/>
      <c r="F973" s="186"/>
      <c r="J973" s="305"/>
      <c r="P973" s="43"/>
      <c r="Q973" s="43"/>
    </row>
    <row r="974" spans="5:17" x14ac:dyDescent="0.25">
      <c r="E974" s="43"/>
      <c r="F974" s="186"/>
      <c r="J974" s="305"/>
      <c r="P974" s="43"/>
      <c r="Q974" s="43"/>
    </row>
    <row r="975" spans="5:17" x14ac:dyDescent="0.25">
      <c r="E975" s="43"/>
      <c r="F975" s="186"/>
      <c r="J975" s="305"/>
      <c r="P975" s="43"/>
      <c r="Q975" s="43"/>
    </row>
    <row r="976" spans="5:17" x14ac:dyDescent="0.25">
      <c r="E976" s="43"/>
      <c r="F976" s="186"/>
      <c r="J976" s="305"/>
      <c r="P976" s="43"/>
      <c r="Q976" s="43"/>
    </row>
    <row r="977" spans="5:17" x14ac:dyDescent="0.25">
      <c r="E977" s="43"/>
      <c r="F977" s="186"/>
      <c r="J977" s="305"/>
      <c r="P977" s="43"/>
      <c r="Q977" s="43"/>
    </row>
    <row r="978" spans="5:17" x14ac:dyDescent="0.25">
      <c r="E978" s="43"/>
      <c r="F978" s="186"/>
      <c r="J978" s="305"/>
      <c r="P978" s="43"/>
      <c r="Q978" s="43"/>
    </row>
    <row r="979" spans="5:17" x14ac:dyDescent="0.25">
      <c r="E979" s="43"/>
      <c r="F979" s="186"/>
      <c r="J979" s="305"/>
      <c r="P979" s="43"/>
      <c r="Q979" s="43"/>
    </row>
    <row r="980" spans="5:17" x14ac:dyDescent="0.25">
      <c r="E980" s="43"/>
      <c r="F980" s="186"/>
      <c r="J980" s="305"/>
      <c r="P980" s="43"/>
      <c r="Q980" s="43"/>
    </row>
    <row r="981" spans="5:17" x14ac:dyDescent="0.25">
      <c r="E981" s="43"/>
      <c r="F981" s="186"/>
      <c r="J981" s="305"/>
      <c r="P981" s="43"/>
      <c r="Q981" s="43"/>
    </row>
    <row r="982" spans="5:17" x14ac:dyDescent="0.25">
      <c r="E982" s="43"/>
      <c r="F982" s="186"/>
      <c r="J982" s="305"/>
      <c r="P982" s="43"/>
      <c r="Q982" s="43"/>
    </row>
    <row r="983" spans="5:17" x14ac:dyDescent="0.25">
      <c r="E983" s="43"/>
      <c r="F983" s="186"/>
      <c r="J983" s="305"/>
      <c r="P983" s="43"/>
      <c r="Q983" s="43"/>
    </row>
    <row r="984" spans="5:17" x14ac:dyDescent="0.25">
      <c r="E984" s="43"/>
      <c r="F984" s="186"/>
      <c r="J984" s="305"/>
      <c r="P984" s="43"/>
      <c r="Q984" s="43"/>
    </row>
    <row r="985" spans="5:17" x14ac:dyDescent="0.25">
      <c r="E985" s="43"/>
      <c r="F985" s="186"/>
      <c r="J985" s="305"/>
      <c r="P985" s="43"/>
      <c r="Q985" s="43"/>
    </row>
    <row r="986" spans="5:17" x14ac:dyDescent="0.25">
      <c r="E986" s="43"/>
      <c r="F986" s="186"/>
      <c r="J986" s="305"/>
      <c r="P986" s="43"/>
      <c r="Q986" s="43"/>
    </row>
    <row r="987" spans="5:17" x14ac:dyDescent="0.25">
      <c r="E987" s="43"/>
      <c r="F987" s="186"/>
      <c r="J987" s="305"/>
      <c r="P987" s="43"/>
      <c r="Q987" s="43"/>
    </row>
    <row r="988" spans="5:17" x14ac:dyDescent="0.25">
      <c r="E988" s="43"/>
      <c r="F988" s="186"/>
      <c r="J988" s="305"/>
      <c r="P988" s="43"/>
      <c r="Q988" s="43"/>
    </row>
    <row r="989" spans="5:17" x14ac:dyDescent="0.25">
      <c r="E989" s="43"/>
      <c r="F989" s="186"/>
      <c r="J989" s="305"/>
      <c r="P989" s="43"/>
      <c r="Q989" s="43"/>
    </row>
    <row r="990" spans="5:17" x14ac:dyDescent="0.25">
      <c r="E990" s="43"/>
      <c r="F990" s="186"/>
      <c r="J990" s="305"/>
      <c r="P990" s="43"/>
      <c r="Q990" s="43"/>
    </row>
    <row r="991" spans="5:17" x14ac:dyDescent="0.25">
      <c r="E991" s="43"/>
      <c r="F991" s="186"/>
      <c r="J991" s="305"/>
      <c r="P991" s="43"/>
      <c r="Q991" s="43"/>
    </row>
    <row r="992" spans="5:17" x14ac:dyDescent="0.25">
      <c r="E992" s="43"/>
      <c r="F992" s="186"/>
      <c r="J992" s="305"/>
      <c r="P992" s="43"/>
      <c r="Q992" s="43"/>
    </row>
    <row r="993" spans="5:17" x14ac:dyDescent="0.25">
      <c r="E993" s="43"/>
      <c r="F993" s="186"/>
      <c r="J993" s="305"/>
      <c r="P993" s="43"/>
      <c r="Q993" s="43"/>
    </row>
    <row r="994" spans="5:17" x14ac:dyDescent="0.25">
      <c r="E994" s="43"/>
      <c r="F994" s="186"/>
      <c r="J994" s="305"/>
      <c r="P994" s="43"/>
      <c r="Q994" s="43"/>
    </row>
    <row r="995" spans="5:17" x14ac:dyDescent="0.25">
      <c r="E995" s="43"/>
      <c r="F995" s="186"/>
      <c r="J995" s="305"/>
      <c r="P995" s="43"/>
      <c r="Q995" s="43"/>
    </row>
    <row r="996" spans="5:17" x14ac:dyDescent="0.25">
      <c r="E996" s="43"/>
      <c r="F996" s="186"/>
      <c r="J996" s="305"/>
      <c r="P996" s="43"/>
      <c r="Q996" s="43"/>
    </row>
    <row r="997" spans="5:17" x14ac:dyDescent="0.25">
      <c r="E997" s="43"/>
      <c r="F997" s="186"/>
      <c r="J997" s="305"/>
      <c r="P997" s="43"/>
      <c r="Q997" s="43"/>
    </row>
    <row r="998" spans="5:17" x14ac:dyDescent="0.25">
      <c r="E998" s="43"/>
      <c r="F998" s="186"/>
      <c r="J998" s="305"/>
      <c r="P998" s="43"/>
      <c r="Q998" s="43"/>
    </row>
    <row r="999" spans="5:17" x14ac:dyDescent="0.25">
      <c r="E999" s="43"/>
      <c r="F999" s="186"/>
      <c r="J999" s="305"/>
      <c r="P999" s="43"/>
      <c r="Q999" s="43"/>
    </row>
    <row r="1000" spans="5:17" x14ac:dyDescent="0.25">
      <c r="E1000" s="43"/>
      <c r="F1000" s="186"/>
      <c r="J1000" s="305"/>
      <c r="P1000" s="43"/>
      <c r="Q1000" s="43"/>
    </row>
    <row r="1001" spans="5:17" x14ac:dyDescent="0.25">
      <c r="E1001" s="43"/>
      <c r="F1001" s="186"/>
      <c r="J1001" s="305"/>
      <c r="P1001" s="43"/>
      <c r="Q1001" s="43"/>
    </row>
    <row r="1002" spans="5:17" x14ac:dyDescent="0.25">
      <c r="E1002" s="43"/>
      <c r="F1002" s="186"/>
      <c r="J1002" s="305"/>
      <c r="P1002" s="43"/>
      <c r="Q1002" s="43"/>
    </row>
    <row r="1003" spans="5:17" x14ac:dyDescent="0.25">
      <c r="E1003" s="43"/>
      <c r="F1003" s="186"/>
      <c r="J1003" s="305"/>
      <c r="P1003" s="43"/>
      <c r="Q1003" s="43"/>
    </row>
    <row r="1004" spans="5:17" x14ac:dyDescent="0.25">
      <c r="E1004" s="43"/>
      <c r="F1004" s="186"/>
      <c r="J1004" s="305"/>
      <c r="P1004" s="43"/>
      <c r="Q1004" s="43"/>
    </row>
    <row r="1005" spans="5:17" x14ac:dyDescent="0.25">
      <c r="E1005" s="43"/>
      <c r="F1005" s="186"/>
      <c r="J1005" s="305"/>
      <c r="P1005" s="43"/>
      <c r="Q1005" s="43"/>
    </row>
    <row r="1006" spans="5:17" x14ac:dyDescent="0.25">
      <c r="E1006" s="43"/>
      <c r="F1006" s="186"/>
      <c r="J1006" s="305"/>
      <c r="P1006" s="43"/>
      <c r="Q1006" s="43"/>
    </row>
    <row r="1007" spans="5:17" x14ac:dyDescent="0.25">
      <c r="E1007" s="43"/>
      <c r="F1007" s="186"/>
      <c r="J1007" s="305"/>
      <c r="P1007" s="43"/>
      <c r="Q1007" s="43"/>
    </row>
    <row r="1008" spans="5:17" x14ac:dyDescent="0.25">
      <c r="E1008" s="43"/>
      <c r="F1008" s="186"/>
      <c r="J1008" s="305"/>
      <c r="P1008" s="43"/>
      <c r="Q1008" s="43"/>
    </row>
    <row r="1009" spans="5:17" x14ac:dyDescent="0.25">
      <c r="E1009" s="43"/>
      <c r="F1009" s="186"/>
      <c r="J1009" s="305"/>
      <c r="P1009" s="43"/>
      <c r="Q1009" s="43"/>
    </row>
    <row r="1010" spans="5:17" x14ac:dyDescent="0.25">
      <c r="E1010" s="43"/>
      <c r="F1010" s="186"/>
      <c r="J1010" s="305"/>
      <c r="P1010" s="43"/>
      <c r="Q1010" s="43"/>
    </row>
    <row r="1011" spans="5:17" x14ac:dyDescent="0.25">
      <c r="E1011" s="43"/>
      <c r="F1011" s="186"/>
      <c r="J1011" s="305"/>
      <c r="P1011" s="43"/>
      <c r="Q1011" s="43"/>
    </row>
    <row r="1012" spans="5:17" x14ac:dyDescent="0.25">
      <c r="E1012" s="43"/>
      <c r="F1012" s="186"/>
      <c r="J1012" s="305"/>
      <c r="P1012" s="43"/>
      <c r="Q1012" s="43"/>
    </row>
    <row r="1013" spans="5:17" x14ac:dyDescent="0.25">
      <c r="E1013" s="43"/>
      <c r="F1013" s="186"/>
      <c r="J1013" s="305"/>
      <c r="P1013" s="43"/>
      <c r="Q1013" s="43"/>
    </row>
    <row r="1014" spans="5:17" x14ac:dyDescent="0.25">
      <c r="E1014" s="43"/>
      <c r="F1014" s="186"/>
      <c r="J1014" s="305"/>
      <c r="P1014" s="43"/>
      <c r="Q1014" s="43"/>
    </row>
    <row r="1015" spans="5:17" x14ac:dyDescent="0.25">
      <c r="E1015" s="43"/>
      <c r="F1015" s="186"/>
      <c r="J1015" s="305"/>
      <c r="P1015" s="43"/>
      <c r="Q1015" s="43"/>
    </row>
    <row r="1016" spans="5:17" x14ac:dyDescent="0.25">
      <c r="E1016" s="43"/>
      <c r="F1016" s="186"/>
      <c r="J1016" s="305"/>
      <c r="P1016" s="43"/>
      <c r="Q1016" s="43"/>
    </row>
    <row r="1017" spans="5:17" x14ac:dyDescent="0.25">
      <c r="E1017" s="43"/>
      <c r="F1017" s="186"/>
      <c r="J1017" s="305"/>
      <c r="P1017" s="43"/>
      <c r="Q1017" s="43"/>
    </row>
    <row r="1018" spans="5:17" x14ac:dyDescent="0.25">
      <c r="E1018" s="43"/>
      <c r="F1018" s="186"/>
      <c r="J1018" s="305"/>
      <c r="P1018" s="43"/>
      <c r="Q1018" s="43"/>
    </row>
    <row r="1019" spans="5:17" x14ac:dyDescent="0.25">
      <c r="E1019" s="43"/>
      <c r="F1019" s="186"/>
      <c r="J1019" s="305"/>
      <c r="P1019" s="43"/>
      <c r="Q1019" s="43"/>
    </row>
    <row r="1020" spans="5:17" x14ac:dyDescent="0.25">
      <c r="E1020" s="43"/>
      <c r="F1020" s="186"/>
      <c r="J1020" s="305"/>
      <c r="P1020" s="43"/>
      <c r="Q1020" s="43"/>
    </row>
    <row r="1021" spans="5:17" x14ac:dyDescent="0.25">
      <c r="E1021" s="43"/>
      <c r="F1021" s="186"/>
      <c r="J1021" s="305"/>
      <c r="P1021" s="43"/>
      <c r="Q1021" s="43"/>
    </row>
    <row r="1022" spans="5:17" x14ac:dyDescent="0.25">
      <c r="E1022" s="43"/>
      <c r="F1022" s="186"/>
      <c r="J1022" s="305"/>
      <c r="P1022" s="43"/>
      <c r="Q1022" s="43"/>
    </row>
    <row r="1023" spans="5:17" x14ac:dyDescent="0.25">
      <c r="E1023" s="43"/>
      <c r="F1023" s="186"/>
      <c r="J1023" s="305"/>
      <c r="P1023" s="43"/>
      <c r="Q1023" s="43"/>
    </row>
    <row r="1024" spans="5:17" x14ac:dyDescent="0.25">
      <c r="E1024" s="43"/>
      <c r="F1024" s="186"/>
      <c r="J1024" s="305"/>
      <c r="P1024" s="43"/>
      <c r="Q1024" s="43"/>
    </row>
    <row r="1025" spans="5:17" x14ac:dyDescent="0.25">
      <c r="E1025" s="43"/>
      <c r="F1025" s="186"/>
      <c r="J1025" s="305"/>
      <c r="P1025" s="43"/>
      <c r="Q1025" s="43"/>
    </row>
    <row r="1026" spans="5:17" x14ac:dyDescent="0.25">
      <c r="E1026" s="43"/>
      <c r="F1026" s="186"/>
      <c r="J1026" s="305"/>
      <c r="P1026" s="43"/>
      <c r="Q1026" s="43"/>
    </row>
    <row r="1027" spans="5:17" x14ac:dyDescent="0.25">
      <c r="E1027" s="43"/>
      <c r="F1027" s="186"/>
      <c r="J1027" s="305"/>
      <c r="P1027" s="43"/>
      <c r="Q1027" s="43"/>
    </row>
    <row r="1028" spans="5:17" x14ac:dyDescent="0.25">
      <c r="E1028" s="43"/>
      <c r="F1028" s="186"/>
      <c r="J1028" s="305"/>
      <c r="P1028" s="43"/>
      <c r="Q1028" s="43"/>
    </row>
    <row r="1029" spans="5:17" x14ac:dyDescent="0.25">
      <c r="E1029" s="43"/>
      <c r="F1029" s="186"/>
      <c r="J1029" s="305"/>
      <c r="P1029" s="43"/>
      <c r="Q1029" s="43"/>
    </row>
    <row r="1030" spans="5:17" x14ac:dyDescent="0.25">
      <c r="E1030" s="43"/>
      <c r="F1030" s="186"/>
      <c r="J1030" s="305"/>
      <c r="P1030" s="43"/>
      <c r="Q1030" s="43"/>
    </row>
    <row r="1031" spans="5:17" x14ac:dyDescent="0.25">
      <c r="E1031" s="43"/>
      <c r="F1031" s="186"/>
      <c r="J1031" s="305"/>
      <c r="P1031" s="43"/>
      <c r="Q1031" s="43"/>
    </row>
    <row r="1032" spans="5:17" x14ac:dyDescent="0.25">
      <c r="E1032" s="43"/>
      <c r="F1032" s="186"/>
      <c r="J1032" s="305"/>
      <c r="P1032" s="43"/>
      <c r="Q1032" s="43"/>
    </row>
    <row r="1033" spans="5:17" x14ac:dyDescent="0.25">
      <c r="E1033" s="43"/>
      <c r="F1033" s="186"/>
      <c r="J1033" s="305"/>
      <c r="P1033" s="43"/>
      <c r="Q1033" s="43"/>
    </row>
    <row r="1034" spans="5:17" x14ac:dyDescent="0.25">
      <c r="E1034" s="43"/>
      <c r="F1034" s="186"/>
      <c r="J1034" s="305"/>
      <c r="P1034" s="43"/>
      <c r="Q1034" s="43"/>
    </row>
    <row r="1035" spans="5:17" x14ac:dyDescent="0.25">
      <c r="E1035" s="43"/>
      <c r="F1035" s="186"/>
      <c r="J1035" s="305"/>
      <c r="P1035" s="43"/>
      <c r="Q1035" s="43"/>
    </row>
    <row r="1036" spans="5:17" x14ac:dyDescent="0.25">
      <c r="E1036" s="43"/>
      <c r="F1036" s="186"/>
      <c r="J1036" s="305"/>
      <c r="P1036" s="43"/>
      <c r="Q1036" s="43"/>
    </row>
    <row r="1037" spans="5:17" x14ac:dyDescent="0.25">
      <c r="E1037" s="43"/>
      <c r="F1037" s="186"/>
      <c r="J1037" s="305"/>
      <c r="P1037" s="43"/>
      <c r="Q1037" s="43"/>
    </row>
    <row r="1038" spans="5:17" x14ac:dyDescent="0.25">
      <c r="E1038" s="43"/>
      <c r="F1038" s="186"/>
      <c r="J1038" s="305"/>
      <c r="P1038" s="43"/>
      <c r="Q1038" s="43"/>
    </row>
    <row r="1039" spans="5:17" x14ac:dyDescent="0.25">
      <c r="E1039" s="43"/>
      <c r="F1039" s="186"/>
      <c r="J1039" s="305"/>
      <c r="P1039" s="43"/>
      <c r="Q1039" s="43"/>
    </row>
    <row r="1040" spans="5:17" x14ac:dyDescent="0.25">
      <c r="E1040" s="43"/>
      <c r="F1040" s="186"/>
      <c r="J1040" s="305"/>
      <c r="P1040" s="43"/>
      <c r="Q1040" s="43"/>
    </row>
    <row r="1041" spans="5:17" x14ac:dyDescent="0.25">
      <c r="E1041" s="43"/>
      <c r="F1041" s="186"/>
      <c r="J1041" s="305"/>
      <c r="P1041" s="43"/>
      <c r="Q1041" s="43"/>
    </row>
    <row r="1042" spans="5:17" x14ac:dyDescent="0.25">
      <c r="E1042" s="43"/>
      <c r="F1042" s="186"/>
      <c r="J1042" s="305"/>
      <c r="P1042" s="43"/>
      <c r="Q1042" s="43"/>
    </row>
    <row r="1043" spans="5:17" x14ac:dyDescent="0.25">
      <c r="E1043" s="43"/>
      <c r="F1043" s="186"/>
      <c r="J1043" s="305"/>
      <c r="P1043" s="43"/>
      <c r="Q1043" s="43"/>
    </row>
    <row r="1044" spans="5:17" x14ac:dyDescent="0.25">
      <c r="E1044" s="43"/>
      <c r="F1044" s="186"/>
      <c r="J1044" s="305"/>
      <c r="P1044" s="43"/>
      <c r="Q1044" s="43"/>
    </row>
    <row r="1045" spans="5:17" x14ac:dyDescent="0.25">
      <c r="E1045" s="43"/>
      <c r="F1045" s="186"/>
      <c r="J1045" s="305"/>
      <c r="P1045" s="43"/>
      <c r="Q1045" s="43"/>
    </row>
    <row r="1046" spans="5:17" x14ac:dyDescent="0.25">
      <c r="E1046" s="43"/>
      <c r="F1046" s="186"/>
      <c r="J1046" s="305"/>
      <c r="P1046" s="43"/>
      <c r="Q1046" s="43"/>
    </row>
    <row r="1047" spans="5:17" x14ac:dyDescent="0.25">
      <c r="E1047" s="43"/>
      <c r="F1047" s="186"/>
      <c r="J1047" s="305"/>
      <c r="P1047" s="43"/>
      <c r="Q1047" s="43"/>
    </row>
    <row r="1048" spans="5:17" x14ac:dyDescent="0.25">
      <c r="E1048" s="43"/>
      <c r="F1048" s="186"/>
      <c r="J1048" s="305"/>
      <c r="P1048" s="43"/>
      <c r="Q1048" s="43"/>
    </row>
    <row r="1049" spans="5:17" x14ac:dyDescent="0.25">
      <c r="E1049" s="43"/>
      <c r="F1049" s="186"/>
      <c r="J1049" s="305"/>
      <c r="P1049" s="43"/>
      <c r="Q1049" s="43"/>
    </row>
    <row r="1050" spans="5:17" x14ac:dyDescent="0.25">
      <c r="E1050" s="43"/>
      <c r="F1050" s="186"/>
      <c r="J1050" s="305"/>
      <c r="P1050" s="43"/>
      <c r="Q1050" s="43"/>
    </row>
    <row r="1051" spans="5:17" x14ac:dyDescent="0.25">
      <c r="E1051" s="43"/>
      <c r="F1051" s="186"/>
      <c r="J1051" s="305"/>
      <c r="P1051" s="43"/>
      <c r="Q1051" s="43"/>
    </row>
    <row r="1052" spans="5:17" x14ac:dyDescent="0.25">
      <c r="E1052" s="43"/>
      <c r="F1052" s="186"/>
      <c r="J1052" s="305"/>
      <c r="P1052" s="43"/>
      <c r="Q1052" s="43"/>
    </row>
    <row r="1053" spans="5:17" x14ac:dyDescent="0.25">
      <c r="E1053" s="43"/>
      <c r="F1053" s="186"/>
      <c r="J1053" s="305"/>
      <c r="P1053" s="43"/>
      <c r="Q1053" s="43"/>
    </row>
    <row r="1054" spans="5:17" x14ac:dyDescent="0.25">
      <c r="E1054" s="43"/>
      <c r="F1054" s="186"/>
      <c r="J1054" s="305"/>
      <c r="P1054" s="43"/>
      <c r="Q1054" s="43"/>
    </row>
    <row r="1055" spans="5:17" x14ac:dyDescent="0.25">
      <c r="E1055" s="43"/>
      <c r="F1055" s="186"/>
      <c r="J1055" s="305"/>
      <c r="P1055" s="43"/>
      <c r="Q1055" s="43"/>
    </row>
    <row r="1056" spans="5:17" x14ac:dyDescent="0.25">
      <c r="E1056" s="43"/>
      <c r="F1056" s="186"/>
      <c r="J1056" s="305"/>
      <c r="P1056" s="43"/>
      <c r="Q1056" s="43"/>
    </row>
    <row r="1057" spans="5:17" x14ac:dyDescent="0.25">
      <c r="E1057" s="43"/>
      <c r="F1057" s="186"/>
      <c r="J1057" s="305"/>
      <c r="P1057" s="43"/>
      <c r="Q1057" s="43"/>
    </row>
    <row r="1058" spans="5:17" x14ac:dyDescent="0.25">
      <c r="E1058" s="43"/>
      <c r="F1058" s="186"/>
      <c r="J1058" s="305"/>
      <c r="P1058" s="43"/>
      <c r="Q1058" s="43"/>
    </row>
    <row r="1059" spans="5:17" x14ac:dyDescent="0.25">
      <c r="E1059" s="43"/>
      <c r="F1059" s="186"/>
      <c r="J1059" s="305"/>
      <c r="P1059" s="43"/>
      <c r="Q1059" s="43"/>
    </row>
    <row r="1060" spans="5:17" x14ac:dyDescent="0.25">
      <c r="E1060" s="43"/>
      <c r="F1060" s="186"/>
      <c r="J1060" s="305"/>
      <c r="P1060" s="43"/>
      <c r="Q1060" s="43"/>
    </row>
    <row r="1061" spans="5:17" x14ac:dyDescent="0.25">
      <c r="E1061" s="43"/>
      <c r="F1061" s="186"/>
      <c r="J1061" s="305"/>
      <c r="P1061" s="43"/>
      <c r="Q1061" s="43"/>
    </row>
    <row r="1062" spans="5:17" x14ac:dyDescent="0.25">
      <c r="E1062" s="43"/>
      <c r="F1062" s="186"/>
      <c r="J1062" s="305"/>
      <c r="P1062" s="43"/>
      <c r="Q1062" s="43"/>
    </row>
    <row r="1063" spans="5:17" x14ac:dyDescent="0.25">
      <c r="E1063" s="43"/>
      <c r="F1063" s="186"/>
      <c r="J1063" s="305"/>
      <c r="P1063" s="43"/>
      <c r="Q1063" s="43"/>
    </row>
    <row r="1064" spans="5:17" x14ac:dyDescent="0.25">
      <c r="E1064" s="43"/>
      <c r="F1064" s="186"/>
      <c r="J1064" s="305"/>
      <c r="P1064" s="43"/>
      <c r="Q1064" s="43"/>
    </row>
    <row r="1065" spans="5:17" x14ac:dyDescent="0.25">
      <c r="E1065" s="43"/>
      <c r="F1065" s="186"/>
      <c r="J1065" s="305"/>
      <c r="P1065" s="43"/>
      <c r="Q1065" s="43"/>
    </row>
    <row r="1066" spans="5:17" x14ac:dyDescent="0.25">
      <c r="E1066" s="43"/>
      <c r="F1066" s="186"/>
      <c r="J1066" s="305"/>
      <c r="P1066" s="43"/>
      <c r="Q1066" s="43"/>
    </row>
    <row r="1067" spans="5:17" x14ac:dyDescent="0.25">
      <c r="E1067" s="43"/>
      <c r="F1067" s="186"/>
      <c r="J1067" s="305"/>
      <c r="P1067" s="43"/>
      <c r="Q1067" s="43"/>
    </row>
    <row r="1068" spans="5:17" x14ac:dyDescent="0.25">
      <c r="E1068" s="43"/>
      <c r="F1068" s="186"/>
      <c r="J1068" s="305"/>
      <c r="P1068" s="43"/>
      <c r="Q1068" s="43"/>
    </row>
    <row r="1069" spans="5:17" x14ac:dyDescent="0.25">
      <c r="E1069" s="43"/>
      <c r="F1069" s="186"/>
      <c r="J1069" s="305"/>
      <c r="P1069" s="43"/>
      <c r="Q1069" s="43"/>
    </row>
    <row r="1070" spans="5:17" x14ac:dyDescent="0.25">
      <c r="E1070" s="43"/>
      <c r="F1070" s="186"/>
      <c r="J1070" s="305"/>
      <c r="P1070" s="43"/>
      <c r="Q1070" s="43"/>
    </row>
    <row r="1071" spans="5:17" x14ac:dyDescent="0.25">
      <c r="E1071" s="43"/>
      <c r="F1071" s="186"/>
      <c r="J1071" s="305"/>
      <c r="P1071" s="43"/>
      <c r="Q1071" s="43"/>
    </row>
    <row r="1072" spans="5:17" x14ac:dyDescent="0.25">
      <c r="E1072" s="43"/>
      <c r="F1072" s="186"/>
      <c r="J1072" s="305"/>
      <c r="P1072" s="43"/>
      <c r="Q1072" s="43"/>
    </row>
    <row r="1073" spans="5:17" x14ac:dyDescent="0.25">
      <c r="E1073" s="43"/>
      <c r="F1073" s="186"/>
      <c r="J1073" s="305"/>
      <c r="P1073" s="43"/>
      <c r="Q1073" s="43"/>
    </row>
    <row r="1074" spans="5:17" x14ac:dyDescent="0.25">
      <c r="E1074" s="43"/>
      <c r="F1074" s="186"/>
      <c r="J1074" s="305"/>
      <c r="P1074" s="43"/>
      <c r="Q1074" s="43"/>
    </row>
    <row r="1075" spans="5:17" x14ac:dyDescent="0.25">
      <c r="E1075" s="43"/>
      <c r="F1075" s="186"/>
      <c r="J1075" s="305"/>
      <c r="P1075" s="43"/>
      <c r="Q1075" s="43"/>
    </row>
    <row r="1076" spans="5:17" x14ac:dyDescent="0.25">
      <c r="E1076" s="43"/>
      <c r="F1076" s="186"/>
      <c r="J1076" s="305"/>
      <c r="P1076" s="43"/>
      <c r="Q1076" s="43"/>
    </row>
    <row r="1077" spans="5:17" x14ac:dyDescent="0.25">
      <c r="E1077" s="43"/>
      <c r="F1077" s="186"/>
      <c r="J1077" s="305"/>
      <c r="P1077" s="43"/>
      <c r="Q1077" s="43"/>
    </row>
    <row r="1078" spans="5:17" x14ac:dyDescent="0.25">
      <c r="E1078" s="43"/>
      <c r="F1078" s="186"/>
      <c r="J1078" s="305"/>
      <c r="P1078" s="43"/>
      <c r="Q1078" s="43"/>
    </row>
    <row r="1079" spans="5:17" x14ac:dyDescent="0.25">
      <c r="E1079" s="43"/>
      <c r="F1079" s="186"/>
      <c r="J1079" s="305"/>
      <c r="P1079" s="43"/>
      <c r="Q1079" s="43"/>
    </row>
    <row r="1080" spans="5:17" x14ac:dyDescent="0.25">
      <c r="E1080" s="43"/>
      <c r="F1080" s="186"/>
      <c r="J1080" s="305"/>
      <c r="P1080" s="43"/>
      <c r="Q1080" s="43"/>
    </row>
    <row r="1081" spans="5:17" x14ac:dyDescent="0.25">
      <c r="E1081" s="43"/>
      <c r="F1081" s="186"/>
      <c r="J1081" s="305"/>
      <c r="P1081" s="43"/>
      <c r="Q1081" s="43"/>
    </row>
    <row r="1082" spans="5:17" x14ac:dyDescent="0.25">
      <c r="E1082" s="43"/>
      <c r="F1082" s="186"/>
      <c r="J1082" s="305"/>
      <c r="P1082" s="43"/>
      <c r="Q1082" s="43"/>
    </row>
    <row r="1083" spans="5:17" x14ac:dyDescent="0.25">
      <c r="E1083" s="43"/>
      <c r="F1083" s="186"/>
      <c r="J1083" s="305"/>
      <c r="P1083" s="43"/>
      <c r="Q1083" s="43"/>
    </row>
    <row r="1084" spans="5:17" x14ac:dyDescent="0.25">
      <c r="E1084" s="43"/>
      <c r="F1084" s="186"/>
      <c r="J1084" s="305"/>
      <c r="P1084" s="43"/>
      <c r="Q1084" s="43"/>
    </row>
    <row r="1085" spans="5:17" x14ac:dyDescent="0.25">
      <c r="E1085" s="43"/>
      <c r="F1085" s="186"/>
      <c r="J1085" s="305"/>
      <c r="P1085" s="43"/>
      <c r="Q1085" s="43"/>
    </row>
    <row r="1086" spans="5:17" x14ac:dyDescent="0.25">
      <c r="E1086" s="43"/>
      <c r="F1086" s="186"/>
      <c r="J1086" s="305"/>
      <c r="P1086" s="43"/>
      <c r="Q1086" s="43"/>
    </row>
    <row r="1087" spans="5:17" x14ac:dyDescent="0.25">
      <c r="E1087" s="43"/>
      <c r="F1087" s="186"/>
      <c r="J1087" s="305"/>
      <c r="P1087" s="43"/>
      <c r="Q1087" s="43"/>
    </row>
    <row r="1088" spans="5:17" x14ac:dyDescent="0.25">
      <c r="E1088" s="43"/>
      <c r="F1088" s="186"/>
      <c r="J1088" s="305"/>
      <c r="P1088" s="43"/>
      <c r="Q1088" s="43"/>
    </row>
    <row r="1089" spans="5:17" x14ac:dyDescent="0.25">
      <c r="E1089" s="43"/>
      <c r="F1089" s="186"/>
      <c r="J1089" s="305"/>
      <c r="P1089" s="43"/>
      <c r="Q1089" s="43"/>
    </row>
    <row r="1090" spans="5:17" x14ac:dyDescent="0.25">
      <c r="E1090" s="43"/>
      <c r="F1090" s="186"/>
      <c r="J1090" s="305"/>
      <c r="P1090" s="43"/>
      <c r="Q1090" s="43"/>
    </row>
    <row r="1091" spans="5:17" x14ac:dyDescent="0.25">
      <c r="E1091" s="43"/>
      <c r="F1091" s="186"/>
      <c r="J1091" s="305"/>
      <c r="P1091" s="43"/>
      <c r="Q1091" s="43"/>
    </row>
    <row r="1092" spans="5:17" x14ac:dyDescent="0.25">
      <c r="E1092" s="43"/>
      <c r="F1092" s="186"/>
      <c r="J1092" s="305"/>
      <c r="P1092" s="43"/>
      <c r="Q1092" s="43"/>
    </row>
    <row r="1093" spans="5:17" x14ac:dyDescent="0.25">
      <c r="E1093" s="43"/>
      <c r="F1093" s="186"/>
      <c r="J1093" s="305"/>
      <c r="P1093" s="43"/>
      <c r="Q1093" s="43"/>
    </row>
    <row r="1094" spans="5:17" x14ac:dyDescent="0.25">
      <c r="E1094" s="43"/>
      <c r="F1094" s="186"/>
      <c r="J1094" s="305"/>
      <c r="P1094" s="43"/>
      <c r="Q1094" s="43"/>
    </row>
    <row r="1095" spans="5:17" x14ac:dyDescent="0.25">
      <c r="E1095" s="43"/>
      <c r="F1095" s="186"/>
      <c r="J1095" s="305"/>
      <c r="P1095" s="43"/>
      <c r="Q1095" s="43"/>
    </row>
    <row r="1096" spans="5:17" x14ac:dyDescent="0.25">
      <c r="E1096" s="43"/>
      <c r="F1096" s="186"/>
      <c r="J1096" s="305"/>
      <c r="P1096" s="43"/>
      <c r="Q1096" s="43"/>
    </row>
    <row r="1097" spans="5:17" x14ac:dyDescent="0.25">
      <c r="E1097" s="43"/>
      <c r="F1097" s="186"/>
      <c r="J1097" s="305"/>
      <c r="P1097" s="43"/>
      <c r="Q1097" s="43"/>
    </row>
    <row r="1098" spans="5:17" x14ac:dyDescent="0.25">
      <c r="E1098" s="43"/>
      <c r="F1098" s="186"/>
      <c r="J1098" s="305"/>
      <c r="P1098" s="43"/>
      <c r="Q1098" s="43"/>
    </row>
  </sheetData>
  <mergeCells count="10">
    <mergeCell ref="B3:H3"/>
    <mergeCell ref="S3:T3"/>
    <mergeCell ref="I3:R3"/>
    <mergeCell ref="B45:B46"/>
    <mergeCell ref="B7:B9"/>
    <mergeCell ref="B10:B13"/>
    <mergeCell ref="C10:C13"/>
    <mergeCell ref="C7:C9"/>
    <mergeCell ref="B34:B39"/>
    <mergeCell ref="C34:C39"/>
  </mergeCells>
  <phoneticPr fontId="0" type="noConversion"/>
  <pageMargins left="0.75" right="0.75" top="1" bottom="1" header="0.5" footer="0.5"/>
  <pageSetup scale="22" orientation="portrait" horizontalDpi="300" verticalDpi="300" r:id="rId1"/>
  <headerFooter alignWithMargins="0">
    <oddHeader>&amp;R&amp;D&amp;LReclaim 7.0 Project: Hope Bay - P2 Boston Mine</oddHeader>
    <oddFooter>&amp;L&amp;F&amp;R&amp;P of &amp;N</oddFoot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BQ1090"/>
  <sheetViews>
    <sheetView workbookViewId="0">
      <selection activeCell="M42" sqref="M42"/>
    </sheetView>
    <sheetView workbookViewId="1"/>
  </sheetViews>
  <sheetFormatPr defaultColWidth="9.81640625" defaultRowHeight="13.2" x14ac:dyDescent="0.25"/>
  <cols>
    <col min="1" max="1" width="1.90625" style="43" customWidth="1"/>
    <col min="2" max="2" width="53.1796875" style="43" customWidth="1"/>
    <col min="3" max="3" width="11.453125" style="43" customWidth="1"/>
    <col min="4" max="4" width="7.08984375" style="108" bestFit="1" customWidth="1"/>
    <col min="5" max="5" width="8" style="109" customWidth="1"/>
    <col min="6" max="6" width="7" style="109" customWidth="1"/>
    <col min="7" max="7" width="11.81640625" style="106" customWidth="1"/>
    <col min="8" max="8" width="9" style="43" bestFit="1" customWidth="1"/>
    <col min="9" max="9" width="5.08984375" style="43" customWidth="1"/>
    <col min="10" max="10" width="6.08984375" style="43" customWidth="1"/>
    <col min="11" max="11" width="6.81640625" style="43" customWidth="1"/>
    <col min="12" max="12" width="8" style="43" customWidth="1"/>
    <col min="13" max="13" width="30.54296875" style="43" customWidth="1"/>
    <col min="14" max="14" width="14.90625" style="108" customWidth="1"/>
    <col min="15" max="15" width="10.08984375" style="109" customWidth="1"/>
    <col min="16" max="16" width="8.08984375" style="109" customWidth="1"/>
    <col min="17" max="17" width="8.36328125" style="43" customWidth="1"/>
    <col min="18" max="18" width="11.453125" style="43" customWidth="1"/>
    <col min="19" max="19" width="9.453125" style="43" customWidth="1"/>
    <col min="20" max="20" width="3.36328125" style="43" customWidth="1"/>
    <col min="21" max="21" width="30.54296875" style="43" customWidth="1"/>
    <col min="22" max="22" width="14.90625" style="43" customWidth="1"/>
    <col min="23" max="23" width="10.08984375" style="43" customWidth="1"/>
    <col min="24" max="24" width="8.08984375" style="43" customWidth="1"/>
    <col min="25" max="25" width="8.36328125" style="43" customWidth="1"/>
    <col min="26" max="26" width="11.453125" style="43" customWidth="1"/>
    <col min="27" max="27" width="9.453125" style="43" customWidth="1"/>
    <col min="28" max="28" width="3.36328125" style="43" customWidth="1"/>
    <col min="29" max="29" width="30.54296875" style="43" customWidth="1"/>
    <col min="30" max="30" width="14.90625" style="43" customWidth="1"/>
    <col min="31" max="31" width="10.08984375" style="43" customWidth="1"/>
    <col min="32" max="32" width="8.08984375" style="43" customWidth="1"/>
    <col min="33" max="33" width="8.36328125" style="43" customWidth="1"/>
    <col min="34" max="34" width="11.453125" style="43" customWidth="1"/>
    <col min="35" max="35" width="9.453125" style="43" customWidth="1"/>
    <col min="36" max="36" width="3.36328125" style="43" customWidth="1"/>
    <col min="37" max="37" width="30.54296875" style="43" customWidth="1"/>
    <col min="38" max="38" width="14.90625" style="43" customWidth="1"/>
    <col min="39" max="39" width="10.08984375" style="43" customWidth="1"/>
    <col min="40" max="40" width="8.08984375" style="43" customWidth="1"/>
    <col min="41" max="41" width="8.36328125" style="43" customWidth="1"/>
    <col min="42" max="42" width="11.453125" style="43" customWidth="1"/>
    <col min="43" max="43" width="9.453125" style="43" customWidth="1"/>
    <col min="44" max="44" width="3.36328125" style="43" customWidth="1"/>
    <col min="45" max="45" width="30.54296875" style="43" customWidth="1"/>
    <col min="46" max="46" width="14.90625" style="43" customWidth="1"/>
    <col min="47" max="47" width="10.08984375" style="43" customWidth="1"/>
    <col min="48" max="48" width="8.08984375" style="43" customWidth="1"/>
    <col min="49" max="49" width="8.36328125" style="43" customWidth="1"/>
    <col min="50" max="50" width="11.453125" style="43" customWidth="1"/>
    <col min="51" max="51" width="9.453125" style="43" customWidth="1"/>
    <col min="52" max="16384" width="9.81640625" style="43"/>
  </cols>
  <sheetData>
    <row r="1" spans="1:69" s="10" customFormat="1" ht="24.75" customHeight="1" x14ac:dyDescent="0.25">
      <c r="A1" s="2">
        <v>1</v>
      </c>
      <c r="B1" s="30" t="s">
        <v>480</v>
      </c>
      <c r="D1" s="19"/>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ht="5.0999999999999996" customHeight="1" thickBot="1" x14ac:dyDescent="0.3">
      <c r="B2" s="100"/>
      <c r="C2" s="100"/>
      <c r="D2" s="210"/>
      <c r="E2" s="98"/>
      <c r="F2" s="98"/>
      <c r="G2" s="112"/>
      <c r="H2" s="95"/>
      <c r="N2" s="43"/>
      <c r="O2" s="43"/>
      <c r="P2" s="43"/>
    </row>
    <row r="3" spans="1:69" s="623" customFormat="1" ht="33" customHeight="1" thickBot="1" x14ac:dyDescent="0.35">
      <c r="A3" s="617"/>
      <c r="B3" s="618" t="s">
        <v>3</v>
      </c>
      <c r="C3" s="619" t="s">
        <v>265</v>
      </c>
      <c r="D3" s="619" t="s">
        <v>175</v>
      </c>
      <c r="E3" s="620" t="s">
        <v>174</v>
      </c>
      <c r="F3" s="620" t="s">
        <v>176</v>
      </c>
      <c r="G3" s="621" t="s">
        <v>177</v>
      </c>
      <c r="H3" s="622" t="s">
        <v>1181</v>
      </c>
      <c r="I3" s="617"/>
      <c r="J3" s="617"/>
      <c r="K3" s="617"/>
      <c r="L3" s="617"/>
      <c r="M3" s="617"/>
      <c r="N3" s="617"/>
      <c r="O3" s="617"/>
      <c r="P3" s="617"/>
      <c r="Q3" s="617"/>
      <c r="R3" s="617"/>
      <c r="S3" s="617"/>
      <c r="T3" s="617"/>
      <c r="U3" s="617"/>
      <c r="V3" s="617"/>
      <c r="W3" s="617"/>
      <c r="X3" s="617"/>
      <c r="Y3" s="617"/>
      <c r="Z3" s="617"/>
      <c r="AA3" s="617"/>
      <c r="AB3" s="617"/>
      <c r="AC3" s="617"/>
      <c r="AD3" s="617"/>
      <c r="AE3" s="617"/>
      <c r="AF3" s="617"/>
      <c r="AG3" s="617"/>
      <c r="AH3" s="617"/>
      <c r="AI3" s="617"/>
      <c r="AJ3" s="617"/>
      <c r="AK3" s="617"/>
      <c r="AL3" s="617"/>
      <c r="AM3" s="617"/>
      <c r="AN3" s="617"/>
      <c r="AO3" s="617"/>
      <c r="AP3" s="617"/>
      <c r="AQ3" s="617"/>
      <c r="AR3" s="617"/>
      <c r="AS3" s="617"/>
      <c r="AT3" s="617"/>
      <c r="AU3" s="617"/>
      <c r="AV3" s="617"/>
      <c r="AW3" s="617"/>
      <c r="AX3" s="617"/>
      <c r="AY3" s="617"/>
      <c r="AZ3" s="617"/>
      <c r="BA3" s="617"/>
      <c r="BB3" s="617"/>
      <c r="BC3" s="617"/>
      <c r="BD3" s="617"/>
      <c r="BE3" s="617"/>
      <c r="BF3" s="617"/>
      <c r="BG3" s="617"/>
      <c r="BH3" s="617"/>
      <c r="BI3" s="617"/>
      <c r="BJ3" s="617"/>
      <c r="BK3" s="617"/>
      <c r="BL3" s="617"/>
      <c r="BM3" s="617"/>
      <c r="BN3" s="617"/>
      <c r="BO3" s="617"/>
      <c r="BP3" s="617"/>
      <c r="BQ3" s="617"/>
    </row>
    <row r="4" spans="1:69" s="48" customFormat="1" ht="15" customHeight="1" x14ac:dyDescent="0.25">
      <c r="B4" s="51" t="s">
        <v>676</v>
      </c>
      <c r="C4" s="52"/>
      <c r="D4" s="53"/>
      <c r="E4" s="52"/>
      <c r="F4" s="52"/>
      <c r="G4" s="55"/>
      <c r="H4" s="57"/>
    </row>
    <row r="5" spans="1:69" s="48" customFormat="1" ht="15" customHeight="1" x14ac:dyDescent="0.25">
      <c r="A5" s="43"/>
      <c r="B5" s="138" t="s">
        <v>154</v>
      </c>
      <c r="C5" s="58"/>
      <c r="D5" s="58" t="s">
        <v>38</v>
      </c>
      <c r="E5" s="58"/>
      <c r="F5" s="167" t="e">
        <f>NA()</f>
        <v>#N/A</v>
      </c>
      <c r="G5" s="61">
        <f t="shared" ref="G5:G10" si="0">IF(ISNA(F5),0,INDEX(IF(UPPER(RIGHT(F5,1))=Low,UnitCostLow, IF(UPPER(RIGHT(F5,1))=High,UnitCostHigh,UnitCostSpecified)),MATCH(UPPER(LEFT(F5,LEN(F5)-1)),CostCode,0)))</f>
        <v>0</v>
      </c>
      <c r="H5" s="291">
        <f t="shared" ref="H5:H10" si="1">G5*E5</f>
        <v>0</v>
      </c>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row>
    <row r="6" spans="1:69" s="48" customFormat="1" ht="15" customHeight="1" x14ac:dyDescent="0.25">
      <c r="A6" s="43"/>
      <c r="B6" s="138" t="s">
        <v>55</v>
      </c>
      <c r="C6" s="58"/>
      <c r="D6" s="58" t="s">
        <v>38</v>
      </c>
      <c r="E6" s="58"/>
      <c r="F6" s="167" t="e">
        <f>NA()</f>
        <v>#N/A</v>
      </c>
      <c r="G6" s="61">
        <f t="shared" si="0"/>
        <v>0</v>
      </c>
      <c r="H6" s="291">
        <f t="shared" si="1"/>
        <v>0</v>
      </c>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row>
    <row r="7" spans="1:69" s="48" customFormat="1" ht="15" customHeight="1" x14ac:dyDescent="0.25">
      <c r="A7" s="43"/>
      <c r="B7" s="138" t="s">
        <v>56</v>
      </c>
      <c r="C7" s="58"/>
      <c r="D7" s="58" t="s">
        <v>38</v>
      </c>
      <c r="E7" s="58"/>
      <c r="F7" s="167" t="e">
        <f>NA()</f>
        <v>#N/A</v>
      </c>
      <c r="G7" s="61">
        <f t="shared" si="0"/>
        <v>0</v>
      </c>
      <c r="H7" s="291">
        <f t="shared" si="1"/>
        <v>0</v>
      </c>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row>
    <row r="8" spans="1:69" s="48" customFormat="1" ht="15" customHeight="1" x14ac:dyDescent="0.25">
      <c r="A8" s="43"/>
      <c r="B8" s="138" t="s">
        <v>57</v>
      </c>
      <c r="C8" s="58"/>
      <c r="D8" s="58" t="s">
        <v>38</v>
      </c>
      <c r="E8" s="58"/>
      <c r="F8" s="167" t="e">
        <f>NA()</f>
        <v>#N/A</v>
      </c>
      <c r="G8" s="61">
        <f t="shared" si="0"/>
        <v>0</v>
      </c>
      <c r="H8" s="291">
        <f t="shared" si="1"/>
        <v>0</v>
      </c>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c r="BM8" s="43"/>
      <c r="BN8" s="43"/>
      <c r="BO8" s="43"/>
      <c r="BP8" s="43"/>
      <c r="BQ8" s="43"/>
    </row>
    <row r="9" spans="1:69" s="48" customFormat="1" ht="15" customHeight="1" x14ac:dyDescent="0.25">
      <c r="A9" s="43"/>
      <c r="B9" s="138" t="s">
        <v>58</v>
      </c>
      <c r="C9" s="58"/>
      <c r="D9" s="58" t="s">
        <v>38</v>
      </c>
      <c r="E9" s="58"/>
      <c r="F9" s="167" t="e">
        <f>NA()</f>
        <v>#N/A</v>
      </c>
      <c r="G9" s="61">
        <f t="shared" si="0"/>
        <v>0</v>
      </c>
      <c r="H9" s="291">
        <f t="shared" si="1"/>
        <v>0</v>
      </c>
      <c r="I9" s="43"/>
      <c r="J9" s="4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43"/>
      <c r="BJ9" s="43"/>
      <c r="BK9" s="43"/>
      <c r="BL9" s="43"/>
      <c r="BM9" s="43"/>
      <c r="BN9" s="43"/>
      <c r="BO9" s="43"/>
      <c r="BP9" s="43"/>
      <c r="BQ9" s="43"/>
    </row>
    <row r="10" spans="1:69" s="48" customFormat="1" ht="15" customHeight="1" x14ac:dyDescent="0.25">
      <c r="A10" s="43"/>
      <c r="B10" s="138" t="s">
        <v>11</v>
      </c>
      <c r="C10" s="58"/>
      <c r="D10" s="58"/>
      <c r="E10" s="58"/>
      <c r="F10" s="167" t="e">
        <f>NA()</f>
        <v>#N/A</v>
      </c>
      <c r="G10" s="61">
        <f t="shared" si="0"/>
        <v>0</v>
      </c>
      <c r="H10" s="291">
        <f t="shared" si="1"/>
        <v>0</v>
      </c>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43"/>
      <c r="BG10" s="43"/>
      <c r="BH10" s="43"/>
      <c r="BI10" s="43"/>
      <c r="BJ10" s="43"/>
      <c r="BK10" s="43"/>
      <c r="BL10" s="43"/>
      <c r="BM10" s="43"/>
      <c r="BN10" s="43"/>
      <c r="BO10" s="43"/>
      <c r="BP10" s="43"/>
      <c r="BQ10" s="43"/>
    </row>
    <row r="11" spans="1:69" s="48" customFormat="1" ht="15" customHeight="1" x14ac:dyDescent="0.25">
      <c r="B11" s="592" t="s">
        <v>677</v>
      </c>
      <c r="C11" s="326"/>
      <c r="D11" s="327"/>
      <c r="E11" s="326"/>
      <c r="F11" s="595"/>
      <c r="G11" s="593"/>
      <c r="H11" s="594"/>
    </row>
    <row r="12" spans="1:69" s="48" customFormat="1" ht="15" customHeight="1" x14ac:dyDescent="0.25">
      <c r="A12" s="43"/>
      <c r="B12" s="138" t="s">
        <v>440</v>
      </c>
      <c r="C12" s="58"/>
      <c r="D12" s="58" t="s">
        <v>597</v>
      </c>
      <c r="E12" s="58"/>
      <c r="F12" s="167" t="e">
        <f>NA()</f>
        <v>#N/A</v>
      </c>
      <c r="G12" s="61">
        <f t="shared" ref="G12:G18" si="2">IF(ISNA(F12),0,INDEX(IF(UPPER(RIGHT(F12,1))=Low,UnitCostLow, IF(UPPER(RIGHT(F12,1))=High,UnitCostHigh,UnitCostSpecified)),MATCH(UPPER(LEFT(F12,LEN(F12)-1)),CostCode,0)))</f>
        <v>0</v>
      </c>
      <c r="H12" s="291">
        <f t="shared" ref="H12:H18" si="3">G12*E12</f>
        <v>0</v>
      </c>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43"/>
      <c r="BL12" s="43"/>
      <c r="BM12" s="43"/>
      <c r="BN12" s="43"/>
      <c r="BO12" s="43"/>
      <c r="BP12" s="43"/>
      <c r="BQ12" s="43"/>
    </row>
    <row r="13" spans="1:69" s="48" customFormat="1" ht="15" customHeight="1" x14ac:dyDescent="0.25">
      <c r="A13" s="43"/>
      <c r="B13" s="138" t="s">
        <v>441</v>
      </c>
      <c r="C13" s="58"/>
      <c r="D13" s="58" t="s">
        <v>319</v>
      </c>
      <c r="E13" s="58"/>
      <c r="F13" s="167" t="e">
        <f>NA()</f>
        <v>#N/A</v>
      </c>
      <c r="G13" s="61">
        <f t="shared" ref="G13" si="4">IF(ISNA(F13),0,INDEX(IF(UPPER(RIGHT(F13,1))=Low,UnitCostLow, IF(UPPER(RIGHT(F13,1))=High,UnitCostHigh,UnitCostSpecified)),MATCH(UPPER(LEFT(F13,LEN(F13)-1)),CostCode,0)))</f>
        <v>0</v>
      </c>
      <c r="H13" s="291">
        <f t="shared" ref="H13" si="5">G13*E13</f>
        <v>0</v>
      </c>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43"/>
      <c r="BJ13" s="43"/>
      <c r="BK13" s="43"/>
      <c r="BL13" s="43"/>
      <c r="BM13" s="43"/>
      <c r="BN13" s="43"/>
      <c r="BO13" s="43"/>
      <c r="BP13" s="43"/>
      <c r="BQ13" s="43"/>
    </row>
    <row r="14" spans="1:69" s="48" customFormat="1" ht="15" customHeight="1" x14ac:dyDescent="0.25">
      <c r="A14" s="43"/>
      <c r="B14" s="138" t="s">
        <v>327</v>
      </c>
      <c r="C14" s="58"/>
      <c r="D14" s="58" t="s">
        <v>201</v>
      </c>
      <c r="E14" s="58"/>
      <c r="F14" s="167" t="e">
        <f>NA()</f>
        <v>#N/A</v>
      </c>
      <c r="G14" s="61">
        <f t="shared" si="2"/>
        <v>0</v>
      </c>
      <c r="H14" s="291">
        <f t="shared" si="3"/>
        <v>0</v>
      </c>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3"/>
      <c r="BK14" s="43"/>
      <c r="BL14" s="43"/>
      <c r="BM14" s="43"/>
      <c r="BN14" s="43"/>
      <c r="BO14" s="43"/>
      <c r="BP14" s="43"/>
      <c r="BQ14" s="43"/>
    </row>
    <row r="15" spans="1:69" s="48" customFormat="1" ht="15" customHeight="1" x14ac:dyDescent="0.25">
      <c r="A15" s="43"/>
      <c r="B15" s="138" t="s">
        <v>328</v>
      </c>
      <c r="C15" s="58"/>
      <c r="D15" s="58" t="s">
        <v>201</v>
      </c>
      <c r="E15" s="58"/>
      <c r="F15" s="167" t="e">
        <f>NA()</f>
        <v>#N/A</v>
      </c>
      <c r="G15" s="61">
        <f t="shared" si="2"/>
        <v>0</v>
      </c>
      <c r="H15" s="291">
        <f t="shared" si="3"/>
        <v>0</v>
      </c>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3"/>
      <c r="BK15" s="43"/>
      <c r="BL15" s="43"/>
      <c r="BM15" s="43"/>
      <c r="BN15" s="43"/>
      <c r="BO15" s="43"/>
      <c r="BP15" s="43"/>
      <c r="BQ15" s="43"/>
    </row>
    <row r="16" spans="1:69" s="48" customFormat="1" ht="15" customHeight="1" x14ac:dyDescent="0.25">
      <c r="A16" s="43"/>
      <c r="B16" s="138" t="s">
        <v>320</v>
      </c>
      <c r="C16" s="58"/>
      <c r="D16" s="58" t="s">
        <v>201</v>
      </c>
      <c r="E16" s="58"/>
      <c r="F16" s="167" t="e">
        <f>NA()</f>
        <v>#N/A</v>
      </c>
      <c r="G16" s="61">
        <f t="shared" si="2"/>
        <v>0</v>
      </c>
      <c r="H16" s="291">
        <f t="shared" si="3"/>
        <v>0</v>
      </c>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c r="AS16" s="43"/>
      <c r="AT16" s="43"/>
      <c r="AU16" s="43"/>
      <c r="AV16" s="43"/>
      <c r="AW16" s="43"/>
      <c r="AX16" s="43"/>
      <c r="AY16" s="43"/>
      <c r="AZ16" s="43"/>
      <c r="BA16" s="43"/>
      <c r="BB16" s="43"/>
      <c r="BC16" s="43"/>
      <c r="BD16" s="43"/>
      <c r="BE16" s="43"/>
      <c r="BF16" s="43"/>
      <c r="BG16" s="43"/>
      <c r="BH16" s="43"/>
      <c r="BI16" s="43"/>
      <c r="BJ16" s="43"/>
      <c r="BK16" s="43"/>
      <c r="BL16" s="43"/>
      <c r="BM16" s="43"/>
      <c r="BN16" s="43"/>
      <c r="BO16" s="43"/>
      <c r="BP16" s="43"/>
      <c r="BQ16" s="43"/>
    </row>
    <row r="17" spans="1:16" ht="15" customHeight="1" x14ac:dyDescent="0.25">
      <c r="B17" s="138" t="s">
        <v>326</v>
      </c>
      <c r="C17" s="58"/>
      <c r="D17" s="58" t="s">
        <v>201</v>
      </c>
      <c r="E17" s="58"/>
      <c r="F17" s="167" t="e">
        <f>NA()</f>
        <v>#N/A</v>
      </c>
      <c r="G17" s="61">
        <f t="shared" si="2"/>
        <v>0</v>
      </c>
      <c r="H17" s="291">
        <f t="shared" si="3"/>
        <v>0</v>
      </c>
      <c r="N17" s="43"/>
      <c r="O17" s="43"/>
      <c r="P17" s="43"/>
    </row>
    <row r="18" spans="1:16" s="46" customFormat="1" ht="15" customHeight="1" x14ac:dyDescent="0.25">
      <c r="A18" s="43"/>
      <c r="B18" s="138" t="s">
        <v>11</v>
      </c>
      <c r="C18" s="58"/>
      <c r="D18" s="58"/>
      <c r="E18" s="58"/>
      <c r="F18" s="596" t="e">
        <f>NA()</f>
        <v>#N/A</v>
      </c>
      <c r="G18" s="61">
        <f t="shared" si="2"/>
        <v>0</v>
      </c>
      <c r="H18" s="291">
        <f t="shared" si="3"/>
        <v>0</v>
      </c>
      <c r="L18" s="43"/>
    </row>
    <row r="19" spans="1:16" s="45" customFormat="1" ht="15" customHeight="1" x14ac:dyDescent="0.25">
      <c r="A19" s="48"/>
      <c r="B19" s="592" t="s">
        <v>778</v>
      </c>
      <c r="C19" s="326"/>
      <c r="D19" s="327"/>
      <c r="E19" s="326"/>
      <c r="F19" s="595"/>
      <c r="G19" s="593"/>
      <c r="H19" s="594"/>
      <c r="L19" s="48"/>
    </row>
    <row r="20" spans="1:16" s="46" customFormat="1" ht="15" customHeight="1" x14ac:dyDescent="0.25">
      <c r="A20" s="43"/>
      <c r="B20" s="138" t="s">
        <v>779</v>
      </c>
      <c r="C20" s="58"/>
      <c r="D20" s="58" t="s">
        <v>1159</v>
      </c>
      <c r="E20" s="58"/>
      <c r="F20" s="167" t="s">
        <v>750</v>
      </c>
      <c r="G20" s="61">
        <v>0.62</v>
      </c>
      <c r="H20" s="291">
        <f>G20*E20</f>
        <v>0</v>
      </c>
      <c r="L20" s="43"/>
    </row>
    <row r="21" spans="1:16" s="46" customFormat="1" ht="15" customHeight="1" x14ac:dyDescent="0.25">
      <c r="A21" s="43"/>
      <c r="B21" s="138" t="s">
        <v>780</v>
      </c>
      <c r="C21" s="58"/>
      <c r="D21" s="58" t="s">
        <v>201</v>
      </c>
      <c r="E21" s="58"/>
      <c r="F21" s="167" t="s">
        <v>750</v>
      </c>
      <c r="G21" s="61">
        <v>29367.83</v>
      </c>
      <c r="H21" s="291">
        <f>G21*E21</f>
        <v>0</v>
      </c>
      <c r="L21" s="43"/>
    </row>
    <row r="22" spans="1:16" s="46" customFormat="1" ht="15" customHeight="1" x14ac:dyDescent="0.25">
      <c r="A22" s="43"/>
      <c r="B22" s="138" t="s">
        <v>781</v>
      </c>
      <c r="C22" s="58"/>
      <c r="D22" s="58" t="s">
        <v>437</v>
      </c>
      <c r="E22" s="58"/>
      <c r="F22" s="167" t="s">
        <v>784</v>
      </c>
      <c r="G22" s="61">
        <f>IF(ISNA(F22),0,INDEX(IF(UPPER(RIGHT(F22,1))=Low,UnitCostLow, IF(UPPER(RIGHT(F22,1))=High,UnitCostHigh,UnitCostSpecified)),MATCH(UPPER(LEFT(F22,LEN(F22)-1)),CostCode,0)))</f>
        <v>120</v>
      </c>
      <c r="H22" s="291">
        <f>G22*E22</f>
        <v>0</v>
      </c>
      <c r="L22" s="43"/>
    </row>
    <row r="23" spans="1:16" s="46" customFormat="1" ht="15" customHeight="1" x14ac:dyDescent="0.25">
      <c r="A23" s="43"/>
      <c r="B23" s="138" t="s">
        <v>782</v>
      </c>
      <c r="C23" s="58"/>
      <c r="D23" s="58" t="s">
        <v>783</v>
      </c>
      <c r="E23" s="58"/>
      <c r="F23" s="167" t="s">
        <v>750</v>
      </c>
      <c r="G23" s="61">
        <v>4000</v>
      </c>
      <c r="H23" s="291">
        <f>G23*E23</f>
        <v>0</v>
      </c>
      <c r="L23" s="43"/>
    </row>
    <row r="24" spans="1:16" s="46" customFormat="1" ht="15" customHeight="1" x14ac:dyDescent="0.25">
      <c r="A24" s="43"/>
      <c r="B24" s="138" t="s">
        <v>11</v>
      </c>
      <c r="C24" s="58"/>
      <c r="D24" s="59"/>
      <c r="E24" s="58"/>
      <c r="F24" s="167" t="e">
        <f>NA()</f>
        <v>#N/A</v>
      </c>
      <c r="G24" s="61">
        <f>IF(ISNA(F24),0,INDEX(IF(UPPER(RIGHT(F24,1))=Low,UnitCostLow, IF(UPPER(RIGHT(F24,1))=High,UnitCostHigh,UnitCostSpecified)),MATCH(UPPER(LEFT(F24,LEN(F24)-1)),CostCode,0)))</f>
        <v>0</v>
      </c>
      <c r="H24" s="291">
        <f>G24*E24</f>
        <v>0</v>
      </c>
      <c r="L24" s="43"/>
    </row>
    <row r="25" spans="1:16" s="48" customFormat="1" ht="15" customHeight="1" x14ac:dyDescent="0.25">
      <c r="B25" s="592" t="s">
        <v>678</v>
      </c>
      <c r="C25" s="326"/>
      <c r="D25" s="327"/>
      <c r="E25" s="326"/>
      <c r="F25" s="595"/>
      <c r="G25" s="593"/>
      <c r="H25" s="594"/>
    </row>
    <row r="26" spans="1:16" ht="15" customHeight="1" x14ac:dyDescent="0.25">
      <c r="B26" s="138" t="s">
        <v>321</v>
      </c>
      <c r="C26" s="58"/>
      <c r="D26" s="58" t="s">
        <v>201</v>
      </c>
      <c r="E26" s="58"/>
      <c r="F26" s="167" t="e">
        <f>NA()</f>
        <v>#N/A</v>
      </c>
      <c r="G26" s="61">
        <f>IF(ISNA(F26),0,INDEX(IF(UPPER(RIGHT(F26,1))=Low,UnitCostLow, IF(UPPER(RIGHT(F26,1))=High,UnitCostHigh,UnitCostSpecified)),MATCH(UPPER(LEFT(F26,LEN(F26)-1)),CostCode,0)))</f>
        <v>0</v>
      </c>
      <c r="H26" s="291">
        <f>G26*E26</f>
        <v>0</v>
      </c>
      <c r="N26" s="43"/>
      <c r="O26" s="43"/>
      <c r="P26" s="43"/>
    </row>
    <row r="27" spans="1:16" ht="15" customHeight="1" x14ac:dyDescent="0.25">
      <c r="B27" s="138" t="s">
        <v>322</v>
      </c>
      <c r="C27" s="58"/>
      <c r="D27" s="58" t="s">
        <v>201</v>
      </c>
      <c r="E27" s="58"/>
      <c r="F27" s="167" t="e">
        <f>NA()</f>
        <v>#N/A</v>
      </c>
      <c r="G27" s="61">
        <f>IF(ISNA(F27),0,INDEX(IF(UPPER(RIGHT(F27,1))=Low,UnitCostLow, IF(UPPER(RIGHT(F27,1))=High,UnitCostHigh,UnitCostSpecified)),MATCH(UPPER(LEFT(F27,LEN(F27)-1)),CostCode,0)))</f>
        <v>0</v>
      </c>
      <c r="H27" s="291">
        <f>G27*E27</f>
        <v>0</v>
      </c>
      <c r="N27" s="43"/>
      <c r="O27" s="43"/>
      <c r="P27" s="43"/>
    </row>
    <row r="28" spans="1:16" ht="15" customHeight="1" x14ac:dyDescent="0.25">
      <c r="B28" s="138" t="s">
        <v>330</v>
      </c>
      <c r="C28" s="58"/>
      <c r="D28" s="58" t="s">
        <v>201</v>
      </c>
      <c r="E28" s="58"/>
      <c r="F28" s="167" t="e">
        <f>NA()</f>
        <v>#N/A</v>
      </c>
      <c r="G28" s="61">
        <f>IF(ISNA(F28),0,INDEX(IF(UPPER(RIGHT(F28,1))=Low,UnitCostLow, IF(UPPER(RIGHT(F28,1))=High,UnitCostHigh,UnitCostSpecified)),MATCH(UPPER(LEFT(F28,LEN(F28)-1)),CostCode,0)))</f>
        <v>0</v>
      </c>
      <c r="H28" s="291">
        <f>G28*E28</f>
        <v>0</v>
      </c>
      <c r="N28" s="43"/>
      <c r="O28" s="43"/>
      <c r="P28" s="43"/>
    </row>
    <row r="29" spans="1:16" ht="15" customHeight="1" x14ac:dyDescent="0.25">
      <c r="B29" s="138" t="s">
        <v>323</v>
      </c>
      <c r="C29" s="58"/>
      <c r="D29" s="58" t="s">
        <v>201</v>
      </c>
      <c r="E29" s="58"/>
      <c r="F29" s="167" t="e">
        <f>NA()</f>
        <v>#N/A</v>
      </c>
      <c r="G29" s="61">
        <f>IF(ISNA(F29),0,INDEX(IF(UPPER(RIGHT(F29,1))=Low,UnitCostLow, IF(UPPER(RIGHT(F29,1))=High,UnitCostHigh,UnitCostSpecified)),MATCH(UPPER(LEFT(F29,LEN(F29)-1)),CostCode,0)))</f>
        <v>0</v>
      </c>
      <c r="H29" s="291">
        <f>G29*E29</f>
        <v>0</v>
      </c>
      <c r="N29" s="43"/>
      <c r="O29" s="43"/>
      <c r="P29" s="43"/>
    </row>
    <row r="30" spans="1:16" ht="15" customHeight="1" x14ac:dyDescent="0.25">
      <c r="B30" s="138" t="s">
        <v>11</v>
      </c>
      <c r="C30" s="58"/>
      <c r="D30" s="59"/>
      <c r="E30" s="58"/>
      <c r="F30" s="167" t="e">
        <f>NA()</f>
        <v>#N/A</v>
      </c>
      <c r="G30" s="61">
        <f>IF(ISNA(F30),0,INDEX(IF(UPPER(RIGHT(F30,1))=Low,UnitCostLow, IF(UPPER(RIGHT(F30,1))=High,UnitCostHigh,UnitCostSpecified)),MATCH(UPPER(LEFT(F30,LEN(F30)-1)),CostCode,0)))</f>
        <v>0</v>
      </c>
      <c r="H30" s="291">
        <f>G30*E30</f>
        <v>0</v>
      </c>
      <c r="N30" s="43"/>
      <c r="O30" s="43"/>
      <c r="P30" s="43"/>
    </row>
    <row r="31" spans="1:16" s="48" customFormat="1" ht="15" customHeight="1" x14ac:dyDescent="0.25">
      <c r="B31" s="592" t="s">
        <v>679</v>
      </c>
      <c r="C31" s="326"/>
      <c r="D31" s="327"/>
      <c r="E31" s="326"/>
      <c r="F31" s="595"/>
      <c r="G31" s="593"/>
      <c r="H31" s="594"/>
    </row>
    <row r="32" spans="1:16" ht="15" customHeight="1" x14ac:dyDescent="0.25">
      <c r="B32" s="138" t="s">
        <v>329</v>
      </c>
      <c r="C32" s="58"/>
      <c r="D32" s="58" t="s">
        <v>201</v>
      </c>
      <c r="E32" s="58"/>
      <c r="F32" s="167" t="s">
        <v>750</v>
      </c>
      <c r="G32" s="61">
        <v>50000</v>
      </c>
      <c r="H32" s="291">
        <f>G32*E32</f>
        <v>0</v>
      </c>
      <c r="N32" s="43"/>
      <c r="O32" s="43"/>
      <c r="P32" s="43"/>
    </row>
    <row r="33" spans="1:16" s="68" customFormat="1" ht="15" customHeight="1" x14ac:dyDescent="0.25">
      <c r="A33" s="43"/>
      <c r="B33" s="67" t="s">
        <v>339</v>
      </c>
      <c r="C33" s="69"/>
      <c r="D33" s="292" t="s">
        <v>201</v>
      </c>
      <c r="E33" s="69"/>
      <c r="F33" s="542" t="e">
        <f>NA()</f>
        <v>#N/A</v>
      </c>
      <c r="G33" s="71">
        <f>IF(ISNA(F33),0,INDEX(IF(UPPER(RIGHT(F33,1))=Low,UnitCostLow, IF(UPPER(RIGHT(F33,1))=High,UnitCostHigh,UnitCostSpecified)),MATCH(UPPER(LEFT(F33,LEN(F33)-1)),CostCode,0)))</f>
        <v>0</v>
      </c>
      <c r="H33" s="293">
        <f>G33*E33</f>
        <v>0</v>
      </c>
      <c r="L33" s="43"/>
    </row>
    <row r="34" spans="1:16" ht="15" customHeight="1" x14ac:dyDescent="0.25">
      <c r="B34" s="138" t="s">
        <v>324</v>
      </c>
      <c r="C34" s="58"/>
      <c r="D34" s="58" t="s">
        <v>201</v>
      </c>
      <c r="E34" s="58"/>
      <c r="F34" s="167" t="e">
        <f>NA()</f>
        <v>#N/A</v>
      </c>
      <c r="G34" s="61">
        <f>IF(ISNA(F34),0,INDEX(IF(UPPER(RIGHT(F34,1))=Low,UnitCostLow, IF(UPPER(RIGHT(F34,1))=High,UnitCostHigh,UnitCostSpecified)),MATCH(UPPER(LEFT(F34,LEN(F34)-1)),CostCode,0)))</f>
        <v>0</v>
      </c>
      <c r="H34" s="291">
        <f>G34*E34</f>
        <v>0</v>
      </c>
      <c r="N34" s="43"/>
      <c r="O34" s="43"/>
      <c r="P34" s="43"/>
    </row>
    <row r="35" spans="1:16" ht="15" customHeight="1" x14ac:dyDescent="0.25">
      <c r="B35" s="138" t="s">
        <v>325</v>
      </c>
      <c r="C35" s="58"/>
      <c r="D35" s="58" t="s">
        <v>201</v>
      </c>
      <c r="E35" s="58"/>
      <c r="F35" s="167" t="e">
        <f>NA()</f>
        <v>#N/A</v>
      </c>
      <c r="G35" s="61">
        <f>IF(ISNA(F35),0,INDEX(IF(UPPER(RIGHT(F35,1))=Low,UnitCostLow, IF(UPPER(RIGHT(F35,1))=High,UnitCostHigh,UnitCostSpecified)),MATCH(UPPER(LEFT(F35,LEN(F35)-1)),CostCode,0)))</f>
        <v>0</v>
      </c>
      <c r="H35" s="291">
        <f>G35*E35</f>
        <v>0</v>
      </c>
      <c r="N35" s="43"/>
      <c r="O35" s="43"/>
      <c r="P35" s="43"/>
    </row>
    <row r="36" spans="1:16" ht="15" customHeight="1" thickBot="1" x14ac:dyDescent="0.3">
      <c r="B36" s="138"/>
      <c r="C36" s="58"/>
      <c r="D36" s="59"/>
      <c r="E36" s="58"/>
      <c r="F36" s="58"/>
      <c r="G36" s="61"/>
      <c r="H36" s="291"/>
      <c r="N36" s="43"/>
      <c r="O36" s="43"/>
      <c r="P36" s="43"/>
    </row>
    <row r="37" spans="1:16" ht="15" customHeight="1" x14ac:dyDescent="0.25">
      <c r="B37" s="294"/>
      <c r="C37" s="172"/>
      <c r="D37" s="88"/>
      <c r="E37" s="172"/>
      <c r="F37" s="172"/>
      <c r="G37" s="173" t="s">
        <v>333</v>
      </c>
      <c r="H37" s="122">
        <f>SUM(H5:H36)+0.0001</f>
        <v>1E-4</v>
      </c>
      <c r="N37" s="43"/>
      <c r="O37" s="43"/>
      <c r="P37" s="43"/>
    </row>
    <row r="38" spans="1:16" ht="15" customHeight="1" x14ac:dyDescent="0.25">
      <c r="B38" s="138" t="s">
        <v>331</v>
      </c>
      <c r="C38" s="69"/>
      <c r="D38" s="59" t="s">
        <v>59</v>
      </c>
      <c r="E38" s="214">
        <v>25</v>
      </c>
      <c r="F38" s="58"/>
      <c r="G38" s="215"/>
      <c r="H38" s="291"/>
      <c r="N38" s="43"/>
      <c r="O38" s="43"/>
      <c r="P38" s="43"/>
    </row>
    <row r="39" spans="1:16" ht="15" customHeight="1" thickBot="1" x14ac:dyDescent="0.3">
      <c r="B39" s="123"/>
      <c r="C39" s="216"/>
      <c r="D39" s="96"/>
      <c r="E39" s="98"/>
      <c r="F39" s="98"/>
      <c r="G39" s="217" t="s">
        <v>353</v>
      </c>
      <c r="H39" s="295">
        <f>AnnualTreat1Cost*E38</f>
        <v>2.5000000000000001E-3</v>
      </c>
      <c r="N39" s="43"/>
      <c r="O39" s="43"/>
      <c r="P39" s="43"/>
    </row>
    <row r="40" spans="1:16" x14ac:dyDescent="0.25">
      <c r="B40" s="109"/>
      <c r="C40" s="109"/>
      <c r="D40" s="211"/>
      <c r="N40" s="43"/>
      <c r="O40" s="43"/>
      <c r="P40" s="43"/>
    </row>
    <row r="41" spans="1:16" ht="15" customHeight="1" x14ac:dyDescent="0.25">
      <c r="B41" s="109"/>
      <c r="C41" s="109"/>
      <c r="D41" s="211"/>
      <c r="H41" s="103"/>
      <c r="N41" s="139"/>
      <c r="O41" s="43"/>
      <c r="P41" s="43"/>
    </row>
    <row r="42" spans="1:16" ht="15" customHeight="1" x14ac:dyDescent="0.25">
      <c r="B42" s="109"/>
      <c r="C42" s="109"/>
      <c r="D42" s="211"/>
      <c r="H42" s="103"/>
      <c r="N42" s="43"/>
      <c r="O42" s="43"/>
      <c r="P42" s="43"/>
    </row>
    <row r="43" spans="1:16" ht="15" customHeight="1" x14ac:dyDescent="0.25">
      <c r="B43" s="109"/>
      <c r="C43" s="109"/>
      <c r="D43" s="211"/>
      <c r="H43" s="103"/>
      <c r="N43" s="43"/>
      <c r="O43" s="43"/>
      <c r="P43" s="43"/>
    </row>
    <row r="44" spans="1:16" ht="15" customHeight="1" x14ac:dyDescent="0.25">
      <c r="B44" s="109"/>
      <c r="C44" s="109"/>
      <c r="D44" s="211"/>
      <c r="H44" s="103"/>
      <c r="N44" s="43"/>
      <c r="O44" s="43"/>
      <c r="P44" s="43"/>
    </row>
    <row r="45" spans="1:16" ht="15" customHeight="1" x14ac:dyDescent="0.25">
      <c r="B45" s="109"/>
      <c r="C45" s="109"/>
      <c r="D45" s="211"/>
      <c r="H45" s="103"/>
      <c r="N45" s="43"/>
      <c r="O45" s="43"/>
      <c r="P45" s="43"/>
    </row>
    <row r="46" spans="1:16" ht="15" customHeight="1" x14ac:dyDescent="0.25">
      <c r="B46" s="109"/>
      <c r="C46" s="109"/>
      <c r="D46" s="211"/>
      <c r="H46" s="103"/>
      <c r="N46" s="43"/>
      <c r="O46" s="43"/>
      <c r="P46" s="43"/>
    </row>
    <row r="47" spans="1:16" ht="15" customHeight="1" x14ac:dyDescent="0.25">
      <c r="B47" s="109"/>
      <c r="C47" s="109"/>
      <c r="D47" s="211"/>
      <c r="H47" s="103"/>
      <c r="N47" s="43"/>
      <c r="O47" s="43"/>
      <c r="P47" s="43"/>
    </row>
    <row r="48" spans="1:16" ht="15" customHeight="1" x14ac:dyDescent="0.25">
      <c r="B48" s="109"/>
      <c r="C48" s="109"/>
      <c r="D48" s="211"/>
      <c r="H48" s="103"/>
      <c r="N48" s="43"/>
      <c r="O48" s="43"/>
      <c r="P48" s="43"/>
    </row>
    <row r="49" spans="4:16" ht="15" customHeight="1" x14ac:dyDescent="0.25">
      <c r="D49" s="43"/>
      <c r="H49" s="103"/>
      <c r="N49" s="43"/>
      <c r="O49" s="43"/>
      <c r="P49" s="43"/>
    </row>
    <row r="50" spans="4:16" ht="15" customHeight="1" x14ac:dyDescent="0.25">
      <c r="D50" s="43"/>
      <c r="E50" s="43"/>
      <c r="F50" s="43"/>
      <c r="N50" s="43"/>
      <c r="O50" s="43"/>
      <c r="P50" s="43"/>
    </row>
    <row r="51" spans="4:16" ht="15" customHeight="1" x14ac:dyDescent="0.25">
      <c r="D51" s="43"/>
      <c r="E51" s="43"/>
      <c r="F51" s="43"/>
      <c r="N51" s="43"/>
      <c r="O51" s="43"/>
      <c r="P51" s="43"/>
    </row>
    <row r="52" spans="4:16" ht="15" customHeight="1" x14ac:dyDescent="0.25">
      <c r="D52" s="43"/>
      <c r="E52" s="43"/>
      <c r="F52" s="43"/>
      <c r="N52" s="43"/>
      <c r="O52" s="43"/>
      <c r="P52" s="43"/>
    </row>
    <row r="53" spans="4:16" ht="15" customHeight="1" x14ac:dyDescent="0.25">
      <c r="D53" s="43"/>
      <c r="E53" s="43"/>
      <c r="F53" s="43"/>
      <c r="N53" s="43"/>
      <c r="O53" s="43"/>
      <c r="P53" s="43"/>
    </row>
    <row r="54" spans="4:16" ht="15" customHeight="1" x14ac:dyDescent="0.25">
      <c r="D54" s="43"/>
      <c r="E54" s="43"/>
      <c r="F54" s="43"/>
      <c r="N54" s="43"/>
      <c r="O54" s="43"/>
      <c r="P54" s="43"/>
    </row>
    <row r="55" spans="4:16" ht="15" customHeight="1" x14ac:dyDescent="0.25">
      <c r="D55" s="43"/>
      <c r="E55" s="43"/>
      <c r="F55" s="43"/>
      <c r="N55" s="43"/>
      <c r="O55" s="43"/>
      <c r="P55" s="43"/>
    </row>
    <row r="56" spans="4:16" ht="15" customHeight="1" x14ac:dyDescent="0.25">
      <c r="D56" s="43"/>
      <c r="E56" s="43"/>
      <c r="F56" s="43"/>
      <c r="N56" s="43"/>
      <c r="O56" s="43"/>
      <c r="P56" s="43"/>
    </row>
    <row r="57" spans="4:16" ht="15" customHeight="1" x14ac:dyDescent="0.25">
      <c r="D57" s="43"/>
      <c r="E57" s="43"/>
      <c r="F57" s="43"/>
      <c r="N57" s="43"/>
      <c r="O57" s="43"/>
      <c r="P57" s="43"/>
    </row>
    <row r="58" spans="4:16" ht="15" customHeight="1" x14ac:dyDescent="0.25">
      <c r="D58" s="43"/>
      <c r="E58" s="43"/>
      <c r="F58" s="43"/>
      <c r="N58" s="43"/>
      <c r="O58" s="43"/>
      <c r="P58" s="43"/>
    </row>
    <row r="59" spans="4:16" ht="15" customHeight="1" x14ac:dyDescent="0.25">
      <c r="D59" s="43"/>
      <c r="E59" s="43"/>
      <c r="F59" s="43"/>
      <c r="N59" s="43"/>
      <c r="O59" s="43"/>
      <c r="P59" s="43"/>
    </row>
    <row r="60" spans="4:16" ht="15" customHeight="1" x14ac:dyDescent="0.25">
      <c r="D60" s="43"/>
      <c r="E60" s="43"/>
      <c r="F60" s="43"/>
      <c r="N60" s="43"/>
      <c r="O60" s="43"/>
      <c r="P60" s="43"/>
    </row>
    <row r="61" spans="4:16" ht="15" customHeight="1" x14ac:dyDescent="0.25">
      <c r="D61" s="43"/>
      <c r="E61" s="43"/>
      <c r="F61" s="43"/>
      <c r="N61" s="43"/>
      <c r="O61" s="43"/>
      <c r="P61" s="43"/>
    </row>
    <row r="62" spans="4:16" ht="15" customHeight="1" x14ac:dyDescent="0.25">
      <c r="D62" s="43"/>
      <c r="E62" s="43"/>
      <c r="F62" s="43"/>
      <c r="N62" s="43"/>
      <c r="O62" s="43"/>
      <c r="P62" s="43"/>
    </row>
    <row r="63" spans="4:16" ht="15" customHeight="1" x14ac:dyDescent="0.25">
      <c r="D63" s="43"/>
      <c r="E63" s="43"/>
      <c r="F63" s="43"/>
      <c r="N63" s="43"/>
      <c r="O63" s="43"/>
      <c r="P63" s="43"/>
    </row>
    <row r="64" spans="4:16" ht="15" customHeight="1" x14ac:dyDescent="0.25">
      <c r="D64" s="43"/>
      <c r="E64" s="43"/>
      <c r="F64" s="43"/>
      <c r="N64" s="43"/>
      <c r="O64" s="43"/>
      <c r="P64" s="43"/>
    </row>
    <row r="65" spans="4:16" ht="15" customHeight="1" x14ac:dyDescent="0.25">
      <c r="D65" s="43"/>
      <c r="E65" s="43"/>
      <c r="F65" s="43"/>
      <c r="N65" s="43"/>
      <c r="O65" s="43"/>
      <c r="P65" s="43"/>
    </row>
    <row r="66" spans="4:16" ht="15" customHeight="1" x14ac:dyDescent="0.25">
      <c r="D66" s="43"/>
      <c r="E66" s="43"/>
      <c r="F66" s="43"/>
      <c r="N66" s="43"/>
      <c r="O66" s="43"/>
      <c r="P66" s="43"/>
    </row>
    <row r="67" spans="4:16" ht="15" customHeight="1" x14ac:dyDescent="0.25">
      <c r="D67" s="43"/>
      <c r="E67" s="43"/>
      <c r="F67" s="43"/>
      <c r="N67" s="43"/>
      <c r="O67" s="43"/>
      <c r="P67" s="43"/>
    </row>
    <row r="68" spans="4:16" ht="15" customHeight="1" x14ac:dyDescent="0.25">
      <c r="D68" s="43"/>
      <c r="E68" s="43"/>
      <c r="F68" s="43"/>
      <c r="N68" s="43"/>
      <c r="O68" s="43"/>
      <c r="P68" s="43"/>
    </row>
    <row r="69" spans="4:16" ht="15" customHeight="1" x14ac:dyDescent="0.25">
      <c r="D69" s="43"/>
      <c r="E69" s="43"/>
      <c r="F69" s="43"/>
      <c r="N69" s="43"/>
      <c r="O69" s="43"/>
      <c r="P69" s="43"/>
    </row>
    <row r="70" spans="4:16" ht="15" customHeight="1" x14ac:dyDescent="0.25">
      <c r="D70" s="43"/>
      <c r="E70" s="43"/>
      <c r="F70" s="43"/>
      <c r="N70" s="43"/>
      <c r="O70" s="43"/>
      <c r="P70" s="43"/>
    </row>
    <row r="71" spans="4:16" ht="15" customHeight="1" x14ac:dyDescent="0.25">
      <c r="D71" s="43"/>
      <c r="E71" s="43"/>
      <c r="F71" s="43"/>
      <c r="N71" s="43"/>
      <c r="O71" s="43"/>
      <c r="P71" s="43"/>
    </row>
    <row r="72" spans="4:16" ht="15" customHeight="1" x14ac:dyDescent="0.25">
      <c r="D72" s="43"/>
      <c r="E72" s="43"/>
      <c r="F72" s="43"/>
      <c r="N72" s="43"/>
      <c r="O72" s="43"/>
      <c r="P72" s="43"/>
    </row>
    <row r="73" spans="4:16" ht="15" customHeight="1" x14ac:dyDescent="0.25">
      <c r="D73" s="43"/>
      <c r="E73" s="43"/>
      <c r="F73" s="43"/>
      <c r="N73" s="43"/>
      <c r="O73" s="43"/>
      <c r="P73" s="43"/>
    </row>
    <row r="74" spans="4:16" ht="15" customHeight="1" x14ac:dyDescent="0.25">
      <c r="D74" s="43"/>
      <c r="E74" s="43"/>
      <c r="F74" s="43"/>
      <c r="N74" s="43"/>
      <c r="O74" s="43"/>
      <c r="P74" s="43"/>
    </row>
    <row r="75" spans="4:16" ht="15" customHeight="1" x14ac:dyDescent="0.25">
      <c r="D75" s="43"/>
      <c r="E75" s="43"/>
      <c r="F75" s="43"/>
      <c r="N75" s="43"/>
      <c r="O75" s="43"/>
      <c r="P75" s="43"/>
    </row>
    <row r="76" spans="4:16" ht="15" customHeight="1" x14ac:dyDescent="0.25">
      <c r="D76" s="43"/>
      <c r="E76" s="43"/>
      <c r="F76" s="43"/>
      <c r="N76" s="43"/>
      <c r="O76" s="43"/>
      <c r="P76" s="43"/>
    </row>
    <row r="77" spans="4:16" ht="15" customHeight="1" x14ac:dyDescent="0.25">
      <c r="D77" s="43"/>
      <c r="E77" s="43"/>
      <c r="F77" s="43"/>
      <c r="N77" s="43"/>
      <c r="O77" s="43"/>
      <c r="P77" s="43"/>
    </row>
    <row r="78" spans="4:16" ht="15" customHeight="1" x14ac:dyDescent="0.25">
      <c r="D78" s="43"/>
      <c r="E78" s="43"/>
      <c r="F78" s="43"/>
      <c r="N78" s="43"/>
      <c r="O78" s="43"/>
      <c r="P78" s="43"/>
    </row>
    <row r="79" spans="4:16" ht="15" customHeight="1" x14ac:dyDescent="0.25">
      <c r="D79" s="43"/>
      <c r="E79" s="43"/>
      <c r="F79" s="43"/>
      <c r="N79" s="43"/>
      <c r="O79" s="43"/>
      <c r="P79" s="43"/>
    </row>
    <row r="80" spans="4:16" ht="15" customHeight="1" x14ac:dyDescent="0.25">
      <c r="D80" s="43"/>
      <c r="E80" s="43"/>
      <c r="F80" s="43"/>
      <c r="N80" s="43"/>
      <c r="O80" s="43"/>
      <c r="P80" s="43"/>
    </row>
    <row r="81" spans="4:16" x14ac:dyDescent="0.25">
      <c r="D81" s="43"/>
      <c r="E81" s="43"/>
      <c r="F81" s="43"/>
      <c r="N81" s="43"/>
      <c r="O81" s="43"/>
      <c r="P81" s="43"/>
    </row>
    <row r="82" spans="4:16" x14ac:dyDescent="0.25">
      <c r="D82" s="43"/>
      <c r="E82" s="43"/>
      <c r="F82" s="43"/>
      <c r="N82" s="43"/>
      <c r="O82" s="43"/>
      <c r="P82" s="43"/>
    </row>
    <row r="83" spans="4:16" x14ac:dyDescent="0.25">
      <c r="D83" s="43"/>
      <c r="E83" s="43"/>
      <c r="F83" s="43"/>
      <c r="N83" s="43"/>
      <c r="O83" s="43"/>
      <c r="P83" s="43"/>
    </row>
    <row r="84" spans="4:16" x14ac:dyDescent="0.25">
      <c r="D84" s="43"/>
      <c r="E84" s="43"/>
      <c r="F84" s="43"/>
      <c r="N84" s="43"/>
      <c r="O84" s="43"/>
      <c r="P84" s="43"/>
    </row>
    <row r="85" spans="4:16" x14ac:dyDescent="0.25">
      <c r="D85" s="43"/>
      <c r="E85" s="43"/>
      <c r="F85" s="43"/>
      <c r="N85" s="43"/>
      <c r="O85" s="43"/>
      <c r="P85" s="43"/>
    </row>
    <row r="86" spans="4:16" x14ac:dyDescent="0.25">
      <c r="D86" s="43"/>
      <c r="E86" s="43"/>
      <c r="F86" s="43"/>
      <c r="N86" s="43"/>
      <c r="O86" s="43"/>
      <c r="P86" s="43"/>
    </row>
    <row r="87" spans="4:16" x14ac:dyDescent="0.25">
      <c r="D87" s="43"/>
      <c r="E87" s="43"/>
      <c r="F87" s="43"/>
      <c r="N87" s="43"/>
      <c r="O87" s="43"/>
      <c r="P87" s="43"/>
    </row>
    <row r="88" spans="4:16" x14ac:dyDescent="0.25">
      <c r="D88" s="43"/>
      <c r="E88" s="43"/>
      <c r="F88" s="43"/>
      <c r="N88" s="43"/>
      <c r="O88" s="43"/>
      <c r="P88" s="43"/>
    </row>
    <row r="89" spans="4:16" x14ac:dyDescent="0.25">
      <c r="D89" s="43"/>
      <c r="E89" s="43"/>
      <c r="F89" s="43"/>
      <c r="N89" s="43"/>
      <c r="O89" s="43"/>
      <c r="P89" s="43"/>
    </row>
    <row r="90" spans="4:16" x14ac:dyDescent="0.25">
      <c r="D90" s="43"/>
      <c r="E90" s="43"/>
      <c r="F90" s="43"/>
      <c r="N90" s="43"/>
      <c r="O90" s="43"/>
      <c r="P90" s="43"/>
    </row>
    <row r="91" spans="4:16" x14ac:dyDescent="0.25">
      <c r="D91" s="43"/>
      <c r="E91" s="43"/>
      <c r="F91" s="43"/>
      <c r="N91" s="43"/>
      <c r="O91" s="43"/>
      <c r="P91" s="43"/>
    </row>
    <row r="92" spans="4:16" x14ac:dyDescent="0.25">
      <c r="D92" s="43"/>
      <c r="E92" s="43"/>
      <c r="F92" s="43"/>
      <c r="N92" s="43"/>
      <c r="O92" s="43"/>
      <c r="P92" s="43"/>
    </row>
    <row r="93" spans="4:16" x14ac:dyDescent="0.25">
      <c r="D93" s="43"/>
      <c r="E93" s="43"/>
      <c r="F93" s="43"/>
      <c r="N93" s="43"/>
      <c r="O93" s="43"/>
      <c r="P93" s="43"/>
    </row>
    <row r="94" spans="4:16" x14ac:dyDescent="0.25">
      <c r="D94" s="43"/>
      <c r="E94" s="43"/>
      <c r="F94" s="43"/>
      <c r="N94" s="43"/>
      <c r="O94" s="43"/>
      <c r="P94" s="43"/>
    </row>
    <row r="95" spans="4:16" x14ac:dyDescent="0.25">
      <c r="D95" s="43"/>
      <c r="E95" s="43"/>
      <c r="F95" s="43"/>
      <c r="N95" s="43"/>
      <c r="O95" s="43"/>
      <c r="P95" s="43"/>
    </row>
    <row r="96" spans="4:16" x14ac:dyDescent="0.25">
      <c r="D96" s="43"/>
      <c r="E96" s="43"/>
      <c r="F96" s="43"/>
      <c r="N96" s="43"/>
      <c r="O96" s="43"/>
      <c r="P96" s="43"/>
    </row>
    <row r="97" spans="4:16" x14ac:dyDescent="0.25">
      <c r="D97" s="43"/>
      <c r="E97" s="43"/>
      <c r="F97" s="43"/>
      <c r="N97" s="43"/>
      <c r="O97" s="43"/>
      <c r="P97" s="43"/>
    </row>
    <row r="98" spans="4:16" x14ac:dyDescent="0.25">
      <c r="D98" s="43"/>
      <c r="E98" s="43"/>
      <c r="F98" s="43"/>
      <c r="N98" s="43"/>
      <c r="O98" s="43"/>
      <c r="P98" s="43"/>
    </row>
    <row r="99" spans="4:16" x14ac:dyDescent="0.25">
      <c r="D99" s="43"/>
      <c r="E99" s="43"/>
      <c r="F99" s="43"/>
      <c r="N99" s="43"/>
      <c r="O99" s="43"/>
      <c r="P99" s="43"/>
    </row>
    <row r="100" spans="4:16" x14ac:dyDescent="0.25">
      <c r="D100" s="43"/>
      <c r="E100" s="43"/>
      <c r="F100" s="43"/>
      <c r="N100" s="43"/>
      <c r="O100" s="43"/>
      <c r="P100" s="43"/>
    </row>
    <row r="101" spans="4:16" x14ac:dyDescent="0.25">
      <c r="D101" s="43"/>
      <c r="E101" s="43"/>
      <c r="F101" s="43"/>
      <c r="N101" s="43"/>
      <c r="O101" s="43"/>
      <c r="P101" s="43"/>
    </row>
    <row r="102" spans="4:16" x14ac:dyDescent="0.25">
      <c r="D102" s="43"/>
      <c r="E102" s="43"/>
      <c r="F102" s="43"/>
      <c r="N102" s="43"/>
      <c r="O102" s="43"/>
      <c r="P102" s="43"/>
    </row>
    <row r="103" spans="4:16" x14ac:dyDescent="0.25">
      <c r="D103" s="43"/>
      <c r="E103" s="43"/>
      <c r="F103" s="43"/>
      <c r="N103" s="43"/>
      <c r="O103" s="43"/>
      <c r="P103" s="43"/>
    </row>
    <row r="104" spans="4:16" x14ac:dyDescent="0.25">
      <c r="D104" s="43"/>
      <c r="E104" s="43"/>
      <c r="F104" s="43"/>
      <c r="N104" s="43"/>
      <c r="O104" s="43"/>
      <c r="P104" s="43"/>
    </row>
    <row r="105" spans="4:16" x14ac:dyDescent="0.25">
      <c r="D105" s="43"/>
      <c r="E105" s="43"/>
      <c r="F105" s="43"/>
      <c r="N105" s="43"/>
      <c r="O105" s="43"/>
      <c r="P105" s="43"/>
    </row>
    <row r="106" spans="4:16" x14ac:dyDescent="0.25">
      <c r="D106" s="43"/>
      <c r="E106" s="43"/>
      <c r="F106" s="43"/>
      <c r="N106" s="43"/>
      <c r="O106" s="43"/>
      <c r="P106" s="43"/>
    </row>
    <row r="107" spans="4:16" x14ac:dyDescent="0.25">
      <c r="D107" s="43"/>
      <c r="E107" s="43"/>
      <c r="F107" s="43"/>
      <c r="N107" s="43"/>
      <c r="O107" s="43"/>
      <c r="P107" s="43"/>
    </row>
    <row r="108" spans="4:16" x14ac:dyDescent="0.25">
      <c r="D108" s="43"/>
      <c r="E108" s="43"/>
      <c r="F108" s="43"/>
      <c r="N108" s="43"/>
      <c r="O108" s="43"/>
      <c r="P108" s="43"/>
    </row>
    <row r="109" spans="4:16" x14ac:dyDescent="0.25">
      <c r="D109" s="43"/>
      <c r="E109" s="43"/>
      <c r="F109" s="43"/>
      <c r="N109" s="43"/>
      <c r="O109" s="43"/>
      <c r="P109" s="43"/>
    </row>
    <row r="110" spans="4:16" x14ac:dyDescent="0.25">
      <c r="D110" s="43"/>
      <c r="E110" s="43"/>
      <c r="F110" s="43"/>
      <c r="N110" s="43"/>
      <c r="O110" s="43"/>
      <c r="P110" s="43"/>
    </row>
    <row r="111" spans="4:16" x14ac:dyDescent="0.25">
      <c r="D111" s="43"/>
      <c r="E111" s="43"/>
      <c r="F111" s="43"/>
      <c r="N111" s="43"/>
      <c r="O111" s="43"/>
      <c r="P111" s="43"/>
    </row>
    <row r="112" spans="4:16" x14ac:dyDescent="0.25">
      <c r="D112" s="43"/>
      <c r="E112" s="43"/>
      <c r="F112" s="43"/>
      <c r="N112" s="43"/>
      <c r="O112" s="43"/>
      <c r="P112" s="43"/>
    </row>
    <row r="113" spans="4:16" x14ac:dyDescent="0.25">
      <c r="D113" s="43"/>
      <c r="E113" s="43"/>
      <c r="F113" s="43"/>
      <c r="N113" s="43"/>
      <c r="O113" s="43"/>
      <c r="P113" s="43"/>
    </row>
    <row r="114" spans="4:16" x14ac:dyDescent="0.25">
      <c r="D114" s="43"/>
      <c r="E114" s="43"/>
      <c r="F114" s="43"/>
      <c r="N114" s="43"/>
      <c r="O114" s="43"/>
      <c r="P114" s="43"/>
    </row>
    <row r="115" spans="4:16" x14ac:dyDescent="0.25">
      <c r="D115" s="43"/>
      <c r="E115" s="43"/>
      <c r="F115" s="43"/>
      <c r="N115" s="43"/>
      <c r="O115" s="43"/>
      <c r="P115" s="43"/>
    </row>
    <row r="116" spans="4:16" x14ac:dyDescent="0.25">
      <c r="D116" s="43"/>
      <c r="E116" s="43"/>
      <c r="F116" s="43"/>
      <c r="N116" s="43"/>
      <c r="O116" s="43"/>
      <c r="P116" s="43"/>
    </row>
    <row r="117" spans="4:16" x14ac:dyDescent="0.25">
      <c r="D117" s="43"/>
      <c r="E117" s="43"/>
      <c r="F117" s="43"/>
      <c r="N117" s="43"/>
      <c r="O117" s="43"/>
      <c r="P117" s="43"/>
    </row>
    <row r="118" spans="4:16" x14ac:dyDescent="0.25">
      <c r="D118" s="43"/>
      <c r="E118" s="43"/>
      <c r="F118" s="43"/>
      <c r="N118" s="43"/>
      <c r="O118" s="43"/>
      <c r="P118" s="43"/>
    </row>
    <row r="119" spans="4:16" x14ac:dyDescent="0.25">
      <c r="D119" s="43"/>
      <c r="E119" s="43"/>
      <c r="F119" s="43"/>
      <c r="N119" s="43"/>
      <c r="O119" s="43"/>
      <c r="P119" s="43"/>
    </row>
    <row r="120" spans="4:16" x14ac:dyDescent="0.25">
      <c r="D120" s="43"/>
      <c r="E120" s="43"/>
      <c r="F120" s="43"/>
      <c r="N120" s="43"/>
      <c r="O120" s="43"/>
      <c r="P120" s="43"/>
    </row>
    <row r="121" spans="4:16" x14ac:dyDescent="0.25">
      <c r="D121" s="43"/>
      <c r="E121" s="43"/>
      <c r="F121" s="43"/>
      <c r="N121" s="43"/>
      <c r="O121" s="43"/>
      <c r="P121" s="43"/>
    </row>
    <row r="122" spans="4:16" x14ac:dyDescent="0.25">
      <c r="D122" s="43"/>
      <c r="E122" s="43"/>
      <c r="F122" s="43"/>
      <c r="N122" s="43"/>
      <c r="O122" s="43"/>
      <c r="P122" s="43"/>
    </row>
    <row r="123" spans="4:16" x14ac:dyDescent="0.25">
      <c r="E123" s="43"/>
      <c r="F123" s="43"/>
      <c r="L123" s="108"/>
      <c r="N123" s="43"/>
      <c r="O123" s="43"/>
      <c r="P123" s="43"/>
    </row>
    <row r="124" spans="4:16" x14ac:dyDescent="0.25">
      <c r="E124" s="43"/>
      <c r="F124" s="43"/>
      <c r="L124" s="108"/>
      <c r="N124" s="43"/>
      <c r="O124" s="43"/>
      <c r="P124" s="43"/>
    </row>
    <row r="125" spans="4:16" x14ac:dyDescent="0.25">
      <c r="E125" s="43"/>
      <c r="F125" s="43"/>
      <c r="L125" s="108"/>
      <c r="N125" s="43"/>
      <c r="O125" s="43"/>
      <c r="P125" s="43"/>
    </row>
    <row r="126" spans="4:16" x14ac:dyDescent="0.25">
      <c r="E126" s="43"/>
      <c r="F126" s="43"/>
      <c r="L126" s="108"/>
      <c r="N126" s="43"/>
      <c r="O126" s="43"/>
      <c r="P126" s="43"/>
    </row>
    <row r="127" spans="4:16" x14ac:dyDescent="0.25">
      <c r="E127" s="43"/>
      <c r="F127" s="43"/>
      <c r="L127" s="108"/>
      <c r="N127" s="43"/>
      <c r="O127" s="43"/>
      <c r="P127" s="43"/>
    </row>
    <row r="128" spans="4:16" x14ac:dyDescent="0.25">
      <c r="E128" s="43"/>
      <c r="F128" s="43"/>
      <c r="L128" s="108"/>
      <c r="N128" s="43"/>
      <c r="O128" s="43"/>
      <c r="P128" s="43"/>
    </row>
    <row r="129" spans="5:16" x14ac:dyDescent="0.25">
      <c r="E129" s="43"/>
      <c r="F129" s="43"/>
      <c r="L129" s="108"/>
      <c r="N129" s="43"/>
      <c r="O129" s="43"/>
      <c r="P129" s="43"/>
    </row>
    <row r="130" spans="5:16" x14ac:dyDescent="0.25">
      <c r="E130" s="43"/>
      <c r="F130" s="43"/>
      <c r="L130" s="108"/>
      <c r="N130" s="43"/>
      <c r="O130" s="43"/>
      <c r="P130" s="43"/>
    </row>
    <row r="131" spans="5:16" x14ac:dyDescent="0.25">
      <c r="E131" s="43"/>
      <c r="F131" s="43"/>
      <c r="L131" s="108"/>
      <c r="N131" s="43"/>
      <c r="O131" s="43"/>
      <c r="P131" s="43"/>
    </row>
    <row r="132" spans="5:16" x14ac:dyDescent="0.25">
      <c r="E132" s="43"/>
      <c r="F132" s="43"/>
      <c r="L132" s="108"/>
      <c r="N132" s="43"/>
      <c r="O132" s="43"/>
      <c r="P132" s="43"/>
    </row>
    <row r="133" spans="5:16" x14ac:dyDescent="0.25">
      <c r="E133" s="43"/>
      <c r="F133" s="43"/>
      <c r="L133" s="108"/>
      <c r="N133" s="43"/>
      <c r="O133" s="43"/>
      <c r="P133" s="43"/>
    </row>
    <row r="134" spans="5:16" x14ac:dyDescent="0.25">
      <c r="E134" s="43"/>
      <c r="F134" s="43"/>
      <c r="L134" s="108"/>
      <c r="N134" s="43"/>
      <c r="O134" s="43"/>
      <c r="P134" s="43"/>
    </row>
    <row r="135" spans="5:16" x14ac:dyDescent="0.25">
      <c r="E135" s="43"/>
      <c r="F135" s="43"/>
      <c r="L135" s="108"/>
      <c r="N135" s="43"/>
      <c r="O135" s="43"/>
      <c r="P135" s="43"/>
    </row>
    <row r="136" spans="5:16" x14ac:dyDescent="0.25">
      <c r="E136" s="43"/>
      <c r="F136" s="43"/>
      <c r="L136" s="108"/>
      <c r="N136" s="43"/>
      <c r="O136" s="43"/>
      <c r="P136" s="43"/>
    </row>
    <row r="137" spans="5:16" x14ac:dyDescent="0.25">
      <c r="E137" s="43"/>
      <c r="F137" s="43"/>
      <c r="L137" s="108"/>
      <c r="N137" s="43"/>
      <c r="O137" s="43"/>
      <c r="P137" s="43"/>
    </row>
    <row r="138" spans="5:16" x14ac:dyDescent="0.25">
      <c r="E138" s="43"/>
      <c r="F138" s="43"/>
      <c r="L138" s="108"/>
      <c r="N138" s="43"/>
      <c r="O138" s="43"/>
      <c r="P138" s="43"/>
    </row>
    <row r="139" spans="5:16" x14ac:dyDescent="0.25">
      <c r="E139" s="43"/>
      <c r="F139" s="43"/>
      <c r="L139" s="108"/>
      <c r="N139" s="43"/>
      <c r="O139" s="43"/>
      <c r="P139" s="43"/>
    </row>
    <row r="140" spans="5:16" x14ac:dyDescent="0.25">
      <c r="E140" s="43"/>
      <c r="F140" s="43"/>
      <c r="L140" s="108"/>
      <c r="N140" s="43"/>
      <c r="O140" s="43"/>
      <c r="P140" s="43"/>
    </row>
    <row r="141" spans="5:16" x14ac:dyDescent="0.25">
      <c r="E141" s="43"/>
      <c r="F141" s="43"/>
      <c r="L141" s="108"/>
      <c r="N141" s="43"/>
      <c r="O141" s="43"/>
      <c r="P141" s="43"/>
    </row>
    <row r="142" spans="5:16" x14ac:dyDescent="0.25">
      <c r="E142" s="43"/>
      <c r="F142" s="43"/>
      <c r="L142" s="108"/>
      <c r="N142" s="43"/>
      <c r="O142" s="43"/>
      <c r="P142" s="43"/>
    </row>
    <row r="143" spans="5:16" x14ac:dyDescent="0.25">
      <c r="E143" s="43"/>
      <c r="F143" s="43"/>
      <c r="L143" s="108"/>
      <c r="N143" s="43"/>
      <c r="O143" s="43"/>
      <c r="P143" s="43"/>
    </row>
    <row r="144" spans="5:16" x14ac:dyDescent="0.25">
      <c r="E144" s="43"/>
      <c r="F144" s="43"/>
      <c r="L144" s="108"/>
      <c r="N144" s="43"/>
      <c r="O144" s="43"/>
      <c r="P144" s="43"/>
    </row>
    <row r="145" spans="5:16" x14ac:dyDescent="0.25">
      <c r="E145" s="43"/>
      <c r="F145" s="43"/>
      <c r="L145" s="108"/>
      <c r="N145" s="43"/>
      <c r="O145" s="43"/>
      <c r="P145" s="43"/>
    </row>
    <row r="146" spans="5:16" x14ac:dyDescent="0.25">
      <c r="E146" s="43"/>
      <c r="F146" s="43"/>
      <c r="L146" s="108"/>
      <c r="N146" s="43"/>
      <c r="O146" s="43"/>
      <c r="P146" s="43"/>
    </row>
    <row r="147" spans="5:16" x14ac:dyDescent="0.25">
      <c r="E147" s="43"/>
      <c r="F147" s="43"/>
      <c r="L147" s="108"/>
      <c r="N147" s="43"/>
      <c r="O147" s="43"/>
      <c r="P147" s="43"/>
    </row>
    <row r="148" spans="5:16" x14ac:dyDescent="0.25">
      <c r="E148" s="43"/>
      <c r="F148" s="43"/>
      <c r="L148" s="108"/>
      <c r="N148" s="43"/>
      <c r="O148" s="43"/>
      <c r="P148" s="43"/>
    </row>
    <row r="149" spans="5:16" x14ac:dyDescent="0.25">
      <c r="E149" s="43"/>
      <c r="F149" s="43"/>
      <c r="L149" s="108"/>
      <c r="N149" s="43"/>
      <c r="O149" s="43"/>
      <c r="P149" s="43"/>
    </row>
    <row r="150" spans="5:16" x14ac:dyDescent="0.25">
      <c r="E150" s="43"/>
      <c r="F150" s="43"/>
      <c r="L150" s="108"/>
      <c r="N150" s="43"/>
      <c r="O150" s="43"/>
      <c r="P150" s="43"/>
    </row>
    <row r="151" spans="5:16" x14ac:dyDescent="0.25">
      <c r="E151" s="43"/>
      <c r="F151" s="43"/>
      <c r="L151" s="108"/>
      <c r="N151" s="43"/>
      <c r="O151" s="43"/>
      <c r="P151" s="43"/>
    </row>
    <row r="152" spans="5:16" x14ac:dyDescent="0.25">
      <c r="E152" s="43"/>
      <c r="F152" s="43"/>
      <c r="L152" s="108"/>
      <c r="N152" s="43"/>
      <c r="O152" s="43"/>
      <c r="P152" s="43"/>
    </row>
    <row r="153" spans="5:16" x14ac:dyDescent="0.25">
      <c r="E153" s="43"/>
      <c r="F153" s="43"/>
      <c r="L153" s="108"/>
      <c r="N153" s="43"/>
      <c r="O153" s="43"/>
      <c r="P153" s="43"/>
    </row>
    <row r="154" spans="5:16" x14ac:dyDescent="0.25">
      <c r="E154" s="43"/>
      <c r="F154" s="43"/>
      <c r="L154" s="108"/>
      <c r="N154" s="43"/>
      <c r="O154" s="43"/>
      <c r="P154" s="43"/>
    </row>
    <row r="155" spans="5:16" x14ac:dyDescent="0.25">
      <c r="E155" s="43"/>
      <c r="F155" s="43"/>
      <c r="L155" s="108"/>
      <c r="N155" s="43"/>
      <c r="O155" s="43"/>
      <c r="P155" s="43"/>
    </row>
    <row r="156" spans="5:16" x14ac:dyDescent="0.25">
      <c r="E156" s="43"/>
      <c r="F156" s="43"/>
      <c r="L156" s="108"/>
      <c r="N156" s="43"/>
      <c r="O156" s="43"/>
      <c r="P156" s="43"/>
    </row>
    <row r="157" spans="5:16" x14ac:dyDescent="0.25">
      <c r="E157" s="43"/>
      <c r="F157" s="43"/>
      <c r="L157" s="108"/>
      <c r="N157" s="43"/>
      <c r="O157" s="43"/>
      <c r="P157" s="43"/>
    </row>
    <row r="158" spans="5:16" x14ac:dyDescent="0.25">
      <c r="E158" s="43"/>
      <c r="F158" s="43"/>
      <c r="L158" s="108"/>
      <c r="N158" s="43"/>
      <c r="O158" s="43"/>
      <c r="P158" s="43"/>
    </row>
    <row r="159" spans="5:16" x14ac:dyDescent="0.25">
      <c r="E159" s="43"/>
      <c r="F159" s="43"/>
      <c r="L159" s="108"/>
      <c r="N159" s="43"/>
      <c r="O159" s="43"/>
      <c r="P159" s="43"/>
    </row>
    <row r="160" spans="5:16" x14ac:dyDescent="0.25">
      <c r="E160" s="43"/>
      <c r="F160" s="43"/>
      <c r="L160" s="108"/>
      <c r="N160" s="43"/>
      <c r="O160" s="43"/>
      <c r="P160" s="43"/>
    </row>
    <row r="161" spans="5:16" x14ac:dyDescent="0.25">
      <c r="E161" s="43"/>
      <c r="F161" s="43"/>
      <c r="L161" s="108"/>
      <c r="N161" s="43"/>
      <c r="O161" s="43"/>
      <c r="P161" s="43"/>
    </row>
    <row r="162" spans="5:16" x14ac:dyDescent="0.25">
      <c r="E162" s="43"/>
      <c r="F162" s="43"/>
      <c r="L162" s="108"/>
      <c r="N162" s="43"/>
      <c r="O162" s="43"/>
      <c r="P162" s="43"/>
    </row>
    <row r="163" spans="5:16" x14ac:dyDescent="0.25">
      <c r="E163" s="43"/>
      <c r="F163" s="43"/>
      <c r="L163" s="108"/>
      <c r="N163" s="43"/>
      <c r="O163" s="43"/>
      <c r="P163" s="43"/>
    </row>
    <row r="164" spans="5:16" x14ac:dyDescent="0.25">
      <c r="E164" s="43"/>
      <c r="F164" s="43"/>
      <c r="L164" s="108"/>
      <c r="N164" s="43"/>
      <c r="O164" s="43"/>
      <c r="P164" s="43"/>
    </row>
    <row r="165" spans="5:16" x14ac:dyDescent="0.25">
      <c r="E165" s="43"/>
      <c r="F165" s="43"/>
      <c r="L165" s="108"/>
      <c r="N165" s="43"/>
      <c r="O165" s="43"/>
      <c r="P165" s="43"/>
    </row>
    <row r="166" spans="5:16" x14ac:dyDescent="0.25">
      <c r="E166" s="43"/>
      <c r="F166" s="43"/>
      <c r="L166" s="108"/>
      <c r="N166" s="43"/>
      <c r="O166" s="43"/>
      <c r="P166" s="43"/>
    </row>
    <row r="167" spans="5:16" x14ac:dyDescent="0.25">
      <c r="E167" s="43"/>
      <c r="F167" s="43"/>
      <c r="L167" s="108"/>
      <c r="N167" s="43"/>
      <c r="O167" s="43"/>
      <c r="P167" s="43"/>
    </row>
    <row r="168" spans="5:16" x14ac:dyDescent="0.25">
      <c r="E168" s="43"/>
      <c r="F168" s="43"/>
      <c r="L168" s="108"/>
      <c r="N168" s="43"/>
      <c r="O168" s="43"/>
      <c r="P168" s="43"/>
    </row>
    <row r="169" spans="5:16" x14ac:dyDescent="0.25">
      <c r="E169" s="43"/>
      <c r="F169" s="43"/>
      <c r="L169" s="108"/>
      <c r="N169" s="43"/>
      <c r="O169" s="43"/>
      <c r="P169" s="43"/>
    </row>
    <row r="170" spans="5:16" x14ac:dyDescent="0.25">
      <c r="E170" s="43"/>
      <c r="F170" s="43"/>
      <c r="L170" s="108"/>
      <c r="N170" s="43"/>
      <c r="O170" s="43"/>
      <c r="P170" s="43"/>
    </row>
    <row r="171" spans="5:16" x14ac:dyDescent="0.25">
      <c r="E171" s="43"/>
      <c r="F171" s="43"/>
      <c r="L171" s="108"/>
      <c r="N171" s="43"/>
      <c r="O171" s="43"/>
      <c r="P171" s="43"/>
    </row>
    <row r="172" spans="5:16" x14ac:dyDescent="0.25">
      <c r="E172" s="43"/>
      <c r="F172" s="43"/>
      <c r="L172" s="108"/>
      <c r="N172" s="43"/>
      <c r="O172" s="43"/>
      <c r="P172" s="43"/>
    </row>
    <row r="173" spans="5:16" x14ac:dyDescent="0.25">
      <c r="E173" s="43"/>
      <c r="F173" s="43"/>
      <c r="L173" s="108"/>
      <c r="N173" s="43"/>
      <c r="O173" s="43"/>
      <c r="P173" s="43"/>
    </row>
    <row r="174" spans="5:16" x14ac:dyDescent="0.25">
      <c r="E174" s="43"/>
      <c r="F174" s="43"/>
      <c r="L174" s="108"/>
      <c r="N174" s="43"/>
      <c r="O174" s="43"/>
      <c r="P174" s="43"/>
    </row>
    <row r="175" spans="5:16" x14ac:dyDescent="0.25">
      <c r="E175" s="43"/>
      <c r="F175" s="43"/>
      <c r="L175" s="108"/>
      <c r="N175" s="43"/>
      <c r="O175" s="43"/>
      <c r="P175" s="43"/>
    </row>
    <row r="176" spans="5:16" x14ac:dyDescent="0.25">
      <c r="E176" s="43"/>
      <c r="F176" s="43"/>
      <c r="L176" s="108"/>
      <c r="N176" s="43"/>
      <c r="O176" s="43"/>
      <c r="P176" s="43"/>
    </row>
    <row r="177" spans="5:16" x14ac:dyDescent="0.25">
      <c r="E177" s="43"/>
      <c r="F177" s="43"/>
      <c r="L177" s="108"/>
      <c r="N177" s="43"/>
      <c r="O177" s="43"/>
      <c r="P177" s="43"/>
    </row>
    <row r="178" spans="5:16" x14ac:dyDescent="0.25">
      <c r="E178" s="43"/>
      <c r="F178" s="43"/>
      <c r="L178" s="108"/>
      <c r="N178" s="43"/>
      <c r="O178" s="43"/>
      <c r="P178" s="43"/>
    </row>
    <row r="179" spans="5:16" x14ac:dyDescent="0.25">
      <c r="E179" s="43"/>
      <c r="F179" s="43"/>
      <c r="L179" s="108"/>
      <c r="N179" s="43"/>
      <c r="O179" s="43"/>
      <c r="P179" s="43"/>
    </row>
    <row r="180" spans="5:16" x14ac:dyDescent="0.25">
      <c r="E180" s="43"/>
      <c r="F180" s="43"/>
      <c r="L180" s="108"/>
      <c r="N180" s="43"/>
      <c r="O180" s="43"/>
      <c r="P180" s="43"/>
    </row>
    <row r="181" spans="5:16" x14ac:dyDescent="0.25">
      <c r="E181" s="43"/>
      <c r="F181" s="43"/>
      <c r="L181" s="108"/>
      <c r="N181" s="43"/>
      <c r="O181" s="43"/>
      <c r="P181" s="43"/>
    </row>
    <row r="182" spans="5:16" x14ac:dyDescent="0.25">
      <c r="E182" s="43"/>
      <c r="F182" s="43"/>
      <c r="L182" s="108"/>
      <c r="N182" s="43"/>
      <c r="O182" s="43"/>
      <c r="P182" s="43"/>
    </row>
    <row r="183" spans="5:16" x14ac:dyDescent="0.25">
      <c r="E183" s="43"/>
      <c r="F183" s="43"/>
      <c r="L183" s="108"/>
      <c r="N183" s="43"/>
      <c r="O183" s="43"/>
      <c r="P183" s="43"/>
    </row>
    <row r="184" spans="5:16" x14ac:dyDescent="0.25">
      <c r="E184" s="43"/>
      <c r="F184" s="43"/>
      <c r="L184" s="108"/>
      <c r="N184" s="43"/>
      <c r="O184" s="43"/>
      <c r="P184" s="43"/>
    </row>
    <row r="185" spans="5:16" x14ac:dyDescent="0.25">
      <c r="E185" s="43"/>
      <c r="F185" s="43"/>
      <c r="L185" s="108"/>
      <c r="N185" s="43"/>
      <c r="O185" s="43"/>
      <c r="P185" s="43"/>
    </row>
    <row r="186" spans="5:16" x14ac:dyDescent="0.25">
      <c r="E186" s="43"/>
      <c r="F186" s="43"/>
      <c r="L186" s="108"/>
      <c r="N186" s="43"/>
      <c r="O186" s="43"/>
      <c r="P186" s="43"/>
    </row>
    <row r="187" spans="5:16" x14ac:dyDescent="0.25">
      <c r="E187" s="43"/>
      <c r="F187" s="43"/>
      <c r="L187" s="108"/>
      <c r="N187" s="43"/>
      <c r="O187" s="43"/>
      <c r="P187" s="43"/>
    </row>
    <row r="188" spans="5:16" x14ac:dyDescent="0.25">
      <c r="E188" s="43"/>
      <c r="F188" s="43"/>
      <c r="L188" s="108"/>
      <c r="N188" s="43"/>
      <c r="O188" s="43"/>
      <c r="P188" s="43"/>
    </row>
    <row r="189" spans="5:16" x14ac:dyDescent="0.25">
      <c r="E189" s="43"/>
      <c r="F189" s="43"/>
      <c r="L189" s="108"/>
      <c r="N189" s="43"/>
      <c r="O189" s="43"/>
      <c r="P189" s="43"/>
    </row>
    <row r="190" spans="5:16" x14ac:dyDescent="0.25">
      <c r="E190" s="43"/>
      <c r="F190" s="43"/>
      <c r="L190" s="108"/>
      <c r="N190" s="43"/>
      <c r="O190" s="43"/>
      <c r="P190" s="43"/>
    </row>
    <row r="191" spans="5:16" x14ac:dyDescent="0.25">
      <c r="E191" s="43"/>
      <c r="F191" s="43"/>
      <c r="L191" s="108"/>
      <c r="N191" s="43"/>
      <c r="O191" s="43"/>
      <c r="P191" s="43"/>
    </row>
    <row r="192" spans="5:16" x14ac:dyDescent="0.25">
      <c r="E192" s="43"/>
      <c r="F192" s="43"/>
      <c r="L192" s="108"/>
      <c r="N192" s="43"/>
      <c r="O192" s="43"/>
      <c r="P192" s="43"/>
    </row>
    <row r="193" spans="5:16" x14ac:dyDescent="0.25">
      <c r="E193" s="43"/>
      <c r="F193" s="43"/>
      <c r="L193" s="108"/>
      <c r="N193" s="43"/>
      <c r="O193" s="43"/>
      <c r="P193" s="43"/>
    </row>
    <row r="194" spans="5:16" x14ac:dyDescent="0.25">
      <c r="E194" s="43"/>
      <c r="F194" s="43"/>
      <c r="L194" s="108"/>
      <c r="N194" s="43"/>
      <c r="O194" s="43"/>
      <c r="P194" s="43"/>
    </row>
    <row r="195" spans="5:16" x14ac:dyDescent="0.25">
      <c r="E195" s="43"/>
      <c r="F195" s="43"/>
      <c r="L195" s="108"/>
      <c r="N195" s="43"/>
      <c r="O195" s="43"/>
      <c r="P195" s="43"/>
    </row>
    <row r="196" spans="5:16" x14ac:dyDescent="0.25">
      <c r="E196" s="43"/>
      <c r="F196" s="43"/>
      <c r="L196" s="108"/>
      <c r="N196" s="43"/>
      <c r="O196" s="43"/>
      <c r="P196" s="43"/>
    </row>
    <row r="197" spans="5:16" x14ac:dyDescent="0.25">
      <c r="E197" s="43"/>
      <c r="F197" s="43"/>
      <c r="L197" s="108"/>
      <c r="N197" s="43"/>
      <c r="O197" s="43"/>
      <c r="P197" s="43"/>
    </row>
    <row r="198" spans="5:16" x14ac:dyDescent="0.25">
      <c r="E198" s="43"/>
      <c r="F198" s="43"/>
      <c r="L198" s="108"/>
      <c r="N198" s="43"/>
      <c r="O198" s="43"/>
      <c r="P198" s="43"/>
    </row>
    <row r="199" spans="5:16" x14ac:dyDescent="0.25">
      <c r="E199" s="43"/>
      <c r="F199" s="43"/>
      <c r="L199" s="108"/>
      <c r="N199" s="43"/>
      <c r="O199" s="43"/>
      <c r="P199" s="43"/>
    </row>
    <row r="200" spans="5:16" x14ac:dyDescent="0.25">
      <c r="E200" s="43"/>
      <c r="F200" s="43"/>
      <c r="L200" s="108"/>
      <c r="N200" s="43"/>
      <c r="O200" s="43"/>
      <c r="P200" s="43"/>
    </row>
    <row r="201" spans="5:16" x14ac:dyDescent="0.25">
      <c r="E201" s="43"/>
      <c r="F201" s="43"/>
      <c r="L201" s="108"/>
      <c r="N201" s="43"/>
      <c r="O201" s="43"/>
      <c r="P201" s="43"/>
    </row>
    <row r="202" spans="5:16" x14ac:dyDescent="0.25">
      <c r="E202" s="43"/>
      <c r="F202" s="43"/>
      <c r="L202" s="108"/>
      <c r="N202" s="43"/>
      <c r="O202" s="43"/>
      <c r="P202" s="43"/>
    </row>
    <row r="203" spans="5:16" x14ac:dyDescent="0.25">
      <c r="E203" s="43"/>
      <c r="F203" s="43"/>
      <c r="L203" s="108"/>
      <c r="N203" s="43"/>
      <c r="O203" s="43"/>
      <c r="P203" s="43"/>
    </row>
    <row r="204" spans="5:16" x14ac:dyDescent="0.25">
      <c r="E204" s="43"/>
      <c r="F204" s="43"/>
      <c r="L204" s="108"/>
      <c r="N204" s="43"/>
      <c r="O204" s="43"/>
      <c r="P204" s="43"/>
    </row>
    <row r="205" spans="5:16" x14ac:dyDescent="0.25">
      <c r="E205" s="43"/>
      <c r="F205" s="43"/>
      <c r="L205" s="108"/>
      <c r="N205" s="43"/>
      <c r="O205" s="43"/>
      <c r="P205" s="43"/>
    </row>
    <row r="206" spans="5:16" x14ac:dyDescent="0.25">
      <c r="E206" s="43"/>
      <c r="F206" s="43"/>
      <c r="L206" s="108"/>
      <c r="N206" s="43"/>
      <c r="O206" s="43"/>
      <c r="P206" s="43"/>
    </row>
    <row r="207" spans="5:16" x14ac:dyDescent="0.25">
      <c r="E207" s="43"/>
      <c r="F207" s="43"/>
      <c r="L207" s="108"/>
      <c r="N207" s="43"/>
      <c r="O207" s="43"/>
      <c r="P207" s="43"/>
    </row>
    <row r="208" spans="5:16" x14ac:dyDescent="0.25">
      <c r="E208" s="43"/>
      <c r="F208" s="43"/>
      <c r="L208" s="108"/>
      <c r="N208" s="43"/>
      <c r="O208" s="43"/>
      <c r="P208" s="43"/>
    </row>
    <row r="209" spans="5:16" x14ac:dyDescent="0.25">
      <c r="E209" s="43"/>
      <c r="F209" s="43"/>
      <c r="L209" s="108"/>
      <c r="N209" s="43"/>
      <c r="O209" s="43"/>
      <c r="P209" s="43"/>
    </row>
    <row r="210" spans="5:16" x14ac:dyDescent="0.25">
      <c r="E210" s="43"/>
      <c r="F210" s="43"/>
      <c r="L210" s="108"/>
      <c r="N210" s="43"/>
      <c r="O210" s="43"/>
      <c r="P210" s="43"/>
    </row>
    <row r="211" spans="5:16" x14ac:dyDescent="0.25">
      <c r="E211" s="43"/>
      <c r="F211" s="43"/>
      <c r="L211" s="108"/>
      <c r="N211" s="43"/>
      <c r="O211" s="43"/>
      <c r="P211" s="43"/>
    </row>
    <row r="212" spans="5:16" x14ac:dyDescent="0.25">
      <c r="E212" s="43"/>
      <c r="F212" s="43"/>
      <c r="L212" s="108"/>
      <c r="N212" s="43"/>
      <c r="O212" s="43"/>
      <c r="P212" s="43"/>
    </row>
    <row r="213" spans="5:16" x14ac:dyDescent="0.25">
      <c r="E213" s="43"/>
      <c r="F213" s="43"/>
      <c r="L213" s="108"/>
      <c r="N213" s="43"/>
      <c r="O213" s="43"/>
      <c r="P213" s="43"/>
    </row>
    <row r="214" spans="5:16" x14ac:dyDescent="0.25">
      <c r="E214" s="43"/>
      <c r="F214" s="43"/>
      <c r="L214" s="108"/>
      <c r="N214" s="43"/>
      <c r="O214" s="43"/>
      <c r="P214" s="43"/>
    </row>
    <row r="215" spans="5:16" x14ac:dyDescent="0.25">
      <c r="E215" s="43"/>
      <c r="F215" s="43"/>
      <c r="L215" s="108"/>
      <c r="N215" s="43"/>
      <c r="O215" s="43"/>
      <c r="P215" s="43"/>
    </row>
    <row r="216" spans="5:16" x14ac:dyDescent="0.25">
      <c r="E216" s="43"/>
      <c r="F216" s="43"/>
      <c r="L216" s="108"/>
      <c r="N216" s="43"/>
      <c r="O216" s="43"/>
      <c r="P216" s="43"/>
    </row>
    <row r="217" spans="5:16" x14ac:dyDescent="0.25">
      <c r="E217" s="43"/>
      <c r="F217" s="43"/>
      <c r="L217" s="108"/>
      <c r="N217" s="43"/>
      <c r="O217" s="43"/>
      <c r="P217" s="43"/>
    </row>
    <row r="218" spans="5:16" x14ac:dyDescent="0.25">
      <c r="E218" s="43"/>
      <c r="F218" s="43"/>
      <c r="L218" s="108"/>
      <c r="N218" s="43"/>
      <c r="O218" s="43"/>
      <c r="P218" s="43"/>
    </row>
    <row r="219" spans="5:16" x14ac:dyDescent="0.25">
      <c r="E219" s="43"/>
      <c r="F219" s="43"/>
      <c r="L219" s="108"/>
      <c r="N219" s="43"/>
      <c r="O219" s="43"/>
      <c r="P219" s="43"/>
    </row>
    <row r="220" spans="5:16" x14ac:dyDescent="0.25">
      <c r="E220" s="43"/>
      <c r="F220" s="43"/>
      <c r="L220" s="108"/>
      <c r="N220" s="43"/>
      <c r="O220" s="43"/>
      <c r="P220" s="43"/>
    </row>
    <row r="221" spans="5:16" x14ac:dyDescent="0.25">
      <c r="E221" s="43"/>
      <c r="F221" s="43"/>
      <c r="L221" s="108"/>
      <c r="N221" s="43"/>
      <c r="O221" s="43"/>
      <c r="P221" s="43"/>
    </row>
    <row r="222" spans="5:16" x14ac:dyDescent="0.25">
      <c r="E222" s="43"/>
      <c r="F222" s="43"/>
      <c r="L222" s="108"/>
      <c r="N222" s="43"/>
      <c r="O222" s="43"/>
      <c r="P222" s="43"/>
    </row>
    <row r="223" spans="5:16" x14ac:dyDescent="0.25">
      <c r="E223" s="43"/>
      <c r="F223" s="43"/>
      <c r="L223" s="108"/>
      <c r="N223" s="43"/>
      <c r="O223" s="43"/>
      <c r="P223" s="43"/>
    </row>
    <row r="224" spans="5:16" x14ac:dyDescent="0.25">
      <c r="E224" s="43"/>
      <c r="F224" s="43"/>
      <c r="L224" s="108"/>
      <c r="N224" s="43"/>
      <c r="O224" s="43"/>
      <c r="P224" s="43"/>
    </row>
    <row r="225" spans="5:16" x14ac:dyDescent="0.25">
      <c r="E225" s="43"/>
      <c r="F225" s="43"/>
      <c r="L225" s="108"/>
      <c r="N225" s="43"/>
      <c r="O225" s="43"/>
      <c r="P225" s="43"/>
    </row>
    <row r="226" spans="5:16" x14ac:dyDescent="0.25">
      <c r="E226" s="43"/>
      <c r="F226" s="43"/>
      <c r="L226" s="108"/>
      <c r="N226" s="43"/>
      <c r="O226" s="43"/>
      <c r="P226" s="43"/>
    </row>
    <row r="227" spans="5:16" x14ac:dyDescent="0.25">
      <c r="E227" s="43"/>
      <c r="F227" s="43"/>
      <c r="L227" s="108"/>
      <c r="N227" s="43"/>
      <c r="O227" s="43"/>
      <c r="P227" s="43"/>
    </row>
    <row r="228" spans="5:16" x14ac:dyDescent="0.25">
      <c r="E228" s="43"/>
      <c r="F228" s="43"/>
      <c r="L228" s="108"/>
      <c r="N228" s="43"/>
      <c r="O228" s="43"/>
      <c r="P228" s="43"/>
    </row>
    <row r="229" spans="5:16" x14ac:dyDescent="0.25">
      <c r="E229" s="43"/>
      <c r="F229" s="43"/>
      <c r="L229" s="108"/>
      <c r="N229" s="43"/>
      <c r="O229" s="43"/>
      <c r="P229" s="43"/>
    </row>
    <row r="230" spans="5:16" x14ac:dyDescent="0.25">
      <c r="E230" s="43"/>
      <c r="F230" s="43"/>
      <c r="L230" s="108"/>
      <c r="N230" s="43"/>
      <c r="O230" s="43"/>
      <c r="P230" s="43"/>
    </row>
    <row r="231" spans="5:16" x14ac:dyDescent="0.25">
      <c r="E231" s="43"/>
      <c r="F231" s="43"/>
      <c r="L231" s="108"/>
      <c r="N231" s="43"/>
      <c r="O231" s="43"/>
      <c r="P231" s="43"/>
    </row>
    <row r="232" spans="5:16" x14ac:dyDescent="0.25">
      <c r="E232" s="43"/>
      <c r="F232" s="43"/>
      <c r="L232" s="108"/>
      <c r="N232" s="43"/>
      <c r="O232" s="43"/>
      <c r="P232" s="43"/>
    </row>
    <row r="233" spans="5:16" x14ac:dyDescent="0.25">
      <c r="E233" s="43"/>
      <c r="F233" s="43"/>
      <c r="L233" s="108"/>
      <c r="N233" s="43"/>
      <c r="O233" s="43"/>
      <c r="P233" s="43"/>
    </row>
    <row r="234" spans="5:16" x14ac:dyDescent="0.25">
      <c r="E234" s="43"/>
      <c r="F234" s="43"/>
      <c r="L234" s="108"/>
      <c r="N234" s="43"/>
      <c r="O234" s="43"/>
      <c r="P234" s="43"/>
    </row>
    <row r="235" spans="5:16" x14ac:dyDescent="0.25">
      <c r="E235" s="43"/>
      <c r="F235" s="43"/>
      <c r="L235" s="108"/>
      <c r="N235" s="43"/>
      <c r="O235" s="43"/>
      <c r="P235" s="43"/>
    </row>
    <row r="236" spans="5:16" x14ac:dyDescent="0.25">
      <c r="E236" s="43"/>
      <c r="F236" s="43"/>
      <c r="L236" s="108"/>
      <c r="N236" s="43"/>
      <c r="O236" s="43"/>
      <c r="P236" s="43"/>
    </row>
    <row r="237" spans="5:16" x14ac:dyDescent="0.25">
      <c r="E237" s="43"/>
      <c r="F237" s="43"/>
      <c r="L237" s="108"/>
      <c r="N237" s="43"/>
      <c r="O237" s="43"/>
      <c r="P237" s="43"/>
    </row>
    <row r="238" spans="5:16" x14ac:dyDescent="0.25">
      <c r="E238" s="43"/>
      <c r="F238" s="43"/>
      <c r="L238" s="108"/>
      <c r="N238" s="43"/>
      <c r="O238" s="43"/>
      <c r="P238" s="43"/>
    </row>
    <row r="239" spans="5:16" x14ac:dyDescent="0.25">
      <c r="E239" s="43"/>
      <c r="F239" s="43"/>
      <c r="L239" s="108"/>
      <c r="N239" s="43"/>
      <c r="O239" s="43"/>
      <c r="P239" s="43"/>
    </row>
    <row r="240" spans="5:16" x14ac:dyDescent="0.25">
      <c r="E240" s="43"/>
      <c r="F240" s="43"/>
      <c r="L240" s="108"/>
      <c r="N240" s="43"/>
      <c r="O240" s="43"/>
      <c r="P240" s="43"/>
    </row>
    <row r="241" spans="5:16" x14ac:dyDescent="0.25">
      <c r="E241" s="43"/>
      <c r="F241" s="43"/>
      <c r="L241" s="108"/>
      <c r="N241" s="43"/>
      <c r="O241" s="43"/>
      <c r="P241" s="43"/>
    </row>
    <row r="242" spans="5:16" x14ac:dyDescent="0.25">
      <c r="E242" s="43"/>
      <c r="F242" s="43"/>
      <c r="L242" s="108"/>
      <c r="N242" s="43"/>
      <c r="O242" s="43"/>
      <c r="P242" s="43"/>
    </row>
    <row r="243" spans="5:16" x14ac:dyDescent="0.25">
      <c r="E243" s="43"/>
      <c r="F243" s="43"/>
      <c r="L243" s="108"/>
      <c r="N243" s="43"/>
      <c r="O243" s="43"/>
      <c r="P243" s="43"/>
    </row>
    <row r="244" spans="5:16" x14ac:dyDescent="0.25">
      <c r="E244" s="43"/>
      <c r="F244" s="43"/>
      <c r="L244" s="108"/>
      <c r="N244" s="43"/>
      <c r="O244" s="43"/>
      <c r="P244" s="43"/>
    </row>
    <row r="245" spans="5:16" x14ac:dyDescent="0.25">
      <c r="E245" s="43"/>
      <c r="F245" s="43"/>
      <c r="L245" s="108"/>
      <c r="N245" s="43"/>
      <c r="O245" s="43"/>
      <c r="P245" s="43"/>
    </row>
    <row r="246" spans="5:16" x14ac:dyDescent="0.25">
      <c r="E246" s="43"/>
      <c r="F246" s="43"/>
      <c r="L246" s="108"/>
      <c r="N246" s="43"/>
      <c r="O246" s="43"/>
      <c r="P246" s="43"/>
    </row>
    <row r="247" spans="5:16" x14ac:dyDescent="0.25">
      <c r="E247" s="43"/>
      <c r="F247" s="43"/>
      <c r="L247" s="108"/>
      <c r="N247" s="43"/>
      <c r="O247" s="43"/>
      <c r="P247" s="43"/>
    </row>
    <row r="248" spans="5:16" x14ac:dyDescent="0.25">
      <c r="E248" s="43"/>
      <c r="F248" s="43"/>
      <c r="L248" s="108"/>
      <c r="N248" s="43"/>
      <c r="O248" s="43"/>
      <c r="P248" s="43"/>
    </row>
    <row r="249" spans="5:16" x14ac:dyDescent="0.25">
      <c r="E249" s="43"/>
      <c r="F249" s="43"/>
      <c r="L249" s="108"/>
      <c r="N249" s="43"/>
      <c r="O249" s="43"/>
      <c r="P249" s="43"/>
    </row>
    <row r="250" spans="5:16" x14ac:dyDescent="0.25">
      <c r="E250" s="43"/>
      <c r="F250" s="43"/>
      <c r="L250" s="108"/>
      <c r="N250" s="43"/>
      <c r="O250" s="43"/>
      <c r="P250" s="43"/>
    </row>
    <row r="251" spans="5:16" x14ac:dyDescent="0.25">
      <c r="E251" s="43"/>
      <c r="F251" s="43"/>
      <c r="L251" s="108"/>
      <c r="N251" s="43"/>
      <c r="O251" s="43"/>
      <c r="P251" s="43"/>
    </row>
    <row r="252" spans="5:16" x14ac:dyDescent="0.25">
      <c r="E252" s="43"/>
      <c r="F252" s="43"/>
      <c r="L252" s="108"/>
      <c r="N252" s="43"/>
      <c r="O252" s="43"/>
      <c r="P252" s="43"/>
    </row>
    <row r="253" spans="5:16" x14ac:dyDescent="0.25">
      <c r="E253" s="43"/>
      <c r="F253" s="43"/>
      <c r="L253" s="108"/>
      <c r="N253" s="43"/>
      <c r="O253" s="43"/>
      <c r="P253" s="43"/>
    </row>
    <row r="254" spans="5:16" x14ac:dyDescent="0.25">
      <c r="E254" s="43"/>
      <c r="F254" s="43"/>
      <c r="L254" s="108"/>
      <c r="N254" s="43"/>
      <c r="O254" s="43"/>
      <c r="P254" s="43"/>
    </row>
    <row r="255" spans="5:16" x14ac:dyDescent="0.25">
      <c r="E255" s="43"/>
      <c r="F255" s="43"/>
      <c r="L255" s="108"/>
      <c r="N255" s="43"/>
      <c r="O255" s="43"/>
      <c r="P255" s="43"/>
    </row>
    <row r="256" spans="5:16" x14ac:dyDescent="0.25">
      <c r="E256" s="43"/>
      <c r="F256" s="43"/>
      <c r="L256" s="108"/>
      <c r="N256" s="43"/>
      <c r="O256" s="43"/>
      <c r="P256" s="43"/>
    </row>
    <row r="257" spans="5:16" x14ac:dyDescent="0.25">
      <c r="E257" s="43"/>
      <c r="F257" s="43"/>
      <c r="L257" s="108"/>
      <c r="N257" s="43"/>
      <c r="O257" s="43"/>
      <c r="P257" s="43"/>
    </row>
    <row r="258" spans="5:16" x14ac:dyDescent="0.25">
      <c r="E258" s="43"/>
      <c r="F258" s="43"/>
      <c r="L258" s="108"/>
      <c r="N258" s="43"/>
      <c r="O258" s="43"/>
      <c r="P258" s="43"/>
    </row>
    <row r="259" spans="5:16" x14ac:dyDescent="0.25">
      <c r="E259" s="43"/>
      <c r="F259" s="43"/>
      <c r="L259" s="108"/>
      <c r="N259" s="43"/>
      <c r="O259" s="43"/>
      <c r="P259" s="43"/>
    </row>
    <row r="260" spans="5:16" x14ac:dyDescent="0.25">
      <c r="E260" s="43"/>
      <c r="F260" s="43"/>
      <c r="L260" s="108"/>
      <c r="N260" s="43"/>
      <c r="O260" s="43"/>
      <c r="P260" s="43"/>
    </row>
    <row r="261" spans="5:16" x14ac:dyDescent="0.25">
      <c r="E261" s="43"/>
      <c r="F261" s="43"/>
      <c r="L261" s="108"/>
      <c r="N261" s="43"/>
      <c r="O261" s="43"/>
      <c r="P261" s="43"/>
    </row>
    <row r="262" spans="5:16" x14ac:dyDescent="0.25">
      <c r="E262" s="43"/>
      <c r="F262" s="43"/>
      <c r="L262" s="108"/>
      <c r="N262" s="43"/>
      <c r="O262" s="43"/>
      <c r="P262" s="43"/>
    </row>
    <row r="263" spans="5:16" x14ac:dyDescent="0.25">
      <c r="E263" s="43"/>
      <c r="F263" s="43"/>
      <c r="L263" s="108"/>
      <c r="N263" s="43"/>
      <c r="O263" s="43"/>
      <c r="P263" s="43"/>
    </row>
    <row r="264" spans="5:16" x14ac:dyDescent="0.25">
      <c r="E264" s="43"/>
      <c r="F264" s="43"/>
      <c r="L264" s="108"/>
      <c r="N264" s="43"/>
      <c r="O264" s="43"/>
      <c r="P264" s="43"/>
    </row>
    <row r="265" spans="5:16" x14ac:dyDescent="0.25">
      <c r="E265" s="43"/>
      <c r="F265" s="43"/>
      <c r="L265" s="108"/>
      <c r="N265" s="43"/>
      <c r="O265" s="43"/>
      <c r="P265" s="43"/>
    </row>
    <row r="266" spans="5:16" x14ac:dyDescent="0.25">
      <c r="E266" s="43"/>
      <c r="F266" s="43"/>
      <c r="L266" s="108"/>
      <c r="N266" s="43"/>
      <c r="O266" s="43"/>
      <c r="P266" s="43"/>
    </row>
    <row r="267" spans="5:16" x14ac:dyDescent="0.25">
      <c r="E267" s="43"/>
      <c r="F267" s="43"/>
      <c r="L267" s="108"/>
      <c r="N267" s="43"/>
      <c r="O267" s="43"/>
      <c r="P267" s="43"/>
    </row>
    <row r="268" spans="5:16" x14ac:dyDescent="0.25">
      <c r="E268" s="43"/>
      <c r="F268" s="43"/>
      <c r="L268" s="108"/>
      <c r="N268" s="43"/>
      <c r="O268" s="43"/>
      <c r="P268" s="43"/>
    </row>
    <row r="269" spans="5:16" x14ac:dyDescent="0.25">
      <c r="E269" s="43"/>
      <c r="F269" s="43"/>
      <c r="L269" s="108"/>
      <c r="N269" s="43"/>
      <c r="O269" s="43"/>
      <c r="P269" s="43"/>
    </row>
    <row r="270" spans="5:16" x14ac:dyDescent="0.25">
      <c r="E270" s="43"/>
      <c r="F270" s="43"/>
      <c r="L270" s="108"/>
      <c r="N270" s="43"/>
      <c r="O270" s="43"/>
      <c r="P270" s="43"/>
    </row>
    <row r="271" spans="5:16" x14ac:dyDescent="0.25">
      <c r="E271" s="43"/>
      <c r="F271" s="43"/>
      <c r="L271" s="108"/>
      <c r="N271" s="43"/>
      <c r="O271" s="43"/>
      <c r="P271" s="43"/>
    </row>
    <row r="272" spans="5:16" x14ac:dyDescent="0.25">
      <c r="E272" s="43"/>
      <c r="F272" s="43"/>
      <c r="L272" s="108"/>
      <c r="N272" s="43"/>
      <c r="O272" s="43"/>
      <c r="P272" s="43"/>
    </row>
    <row r="273" spans="5:16" x14ac:dyDescent="0.25">
      <c r="E273" s="43"/>
      <c r="F273" s="43"/>
      <c r="L273" s="108"/>
      <c r="N273" s="43"/>
      <c r="O273" s="43"/>
      <c r="P273" s="43"/>
    </row>
    <row r="274" spans="5:16" x14ac:dyDescent="0.25">
      <c r="E274" s="43"/>
      <c r="F274" s="43"/>
      <c r="L274" s="108"/>
      <c r="N274" s="43"/>
      <c r="O274" s="43"/>
      <c r="P274" s="43"/>
    </row>
    <row r="275" spans="5:16" x14ac:dyDescent="0.25">
      <c r="E275" s="43"/>
      <c r="F275" s="43"/>
      <c r="L275" s="108"/>
      <c r="N275" s="43"/>
      <c r="O275" s="43"/>
      <c r="P275" s="43"/>
    </row>
    <row r="276" spans="5:16" x14ac:dyDescent="0.25">
      <c r="E276" s="43"/>
      <c r="F276" s="43"/>
      <c r="L276" s="108"/>
      <c r="N276" s="43"/>
      <c r="O276" s="43"/>
      <c r="P276" s="43"/>
    </row>
    <row r="277" spans="5:16" x14ac:dyDescent="0.25">
      <c r="E277" s="43"/>
      <c r="F277" s="43"/>
      <c r="L277" s="108"/>
      <c r="N277" s="43"/>
      <c r="O277" s="43"/>
      <c r="P277" s="43"/>
    </row>
    <row r="278" spans="5:16" x14ac:dyDescent="0.25">
      <c r="E278" s="43"/>
      <c r="F278" s="43"/>
      <c r="L278" s="108"/>
      <c r="N278" s="43"/>
      <c r="O278" s="43"/>
      <c r="P278" s="43"/>
    </row>
    <row r="279" spans="5:16" x14ac:dyDescent="0.25">
      <c r="E279" s="43"/>
      <c r="F279" s="43"/>
      <c r="L279" s="108"/>
      <c r="N279" s="43"/>
      <c r="O279" s="43"/>
      <c r="P279" s="43"/>
    </row>
    <row r="280" spans="5:16" x14ac:dyDescent="0.25">
      <c r="E280" s="43"/>
      <c r="F280" s="43"/>
      <c r="L280" s="108"/>
      <c r="N280" s="43"/>
      <c r="O280" s="43"/>
      <c r="P280" s="43"/>
    </row>
    <row r="281" spans="5:16" x14ac:dyDescent="0.25">
      <c r="E281" s="43"/>
      <c r="F281" s="43"/>
      <c r="L281" s="108"/>
      <c r="N281" s="43"/>
      <c r="O281" s="43"/>
      <c r="P281" s="43"/>
    </row>
    <row r="282" spans="5:16" x14ac:dyDescent="0.25">
      <c r="E282" s="43"/>
      <c r="F282" s="43"/>
      <c r="L282" s="108"/>
      <c r="N282" s="43"/>
      <c r="O282" s="43"/>
      <c r="P282" s="43"/>
    </row>
    <row r="283" spans="5:16" x14ac:dyDescent="0.25">
      <c r="E283" s="43"/>
      <c r="F283" s="43"/>
      <c r="L283" s="108"/>
      <c r="N283" s="43"/>
      <c r="O283" s="43"/>
      <c r="P283" s="43"/>
    </row>
    <row r="284" spans="5:16" x14ac:dyDescent="0.25">
      <c r="E284" s="43"/>
      <c r="F284" s="43"/>
      <c r="L284" s="108"/>
      <c r="N284" s="43"/>
      <c r="O284" s="43"/>
      <c r="P284" s="43"/>
    </row>
    <row r="285" spans="5:16" x14ac:dyDescent="0.25">
      <c r="E285" s="43"/>
      <c r="F285" s="43"/>
      <c r="L285" s="108"/>
      <c r="N285" s="43"/>
      <c r="O285" s="43"/>
      <c r="P285" s="43"/>
    </row>
    <row r="286" spans="5:16" x14ac:dyDescent="0.25">
      <c r="E286" s="43"/>
      <c r="F286" s="43"/>
      <c r="L286" s="108"/>
      <c r="N286" s="43"/>
      <c r="O286" s="43"/>
      <c r="P286" s="43"/>
    </row>
    <row r="287" spans="5:16" x14ac:dyDescent="0.25">
      <c r="E287" s="43"/>
      <c r="F287" s="43"/>
      <c r="L287" s="108"/>
      <c r="N287" s="43"/>
      <c r="O287" s="43"/>
      <c r="P287" s="43"/>
    </row>
    <row r="288" spans="5:16" x14ac:dyDescent="0.25">
      <c r="E288" s="43"/>
      <c r="F288" s="43"/>
      <c r="L288" s="108"/>
      <c r="N288" s="43"/>
      <c r="O288" s="43"/>
      <c r="P288" s="43"/>
    </row>
    <row r="289" spans="5:16" x14ac:dyDescent="0.25">
      <c r="E289" s="43"/>
      <c r="F289" s="43"/>
      <c r="L289" s="108"/>
      <c r="N289" s="43"/>
      <c r="O289" s="43"/>
      <c r="P289" s="43"/>
    </row>
    <row r="290" spans="5:16" x14ac:dyDescent="0.25">
      <c r="E290" s="43"/>
      <c r="F290" s="43"/>
      <c r="L290" s="108"/>
      <c r="N290" s="43"/>
      <c r="O290" s="43"/>
      <c r="P290" s="43"/>
    </row>
    <row r="291" spans="5:16" x14ac:dyDescent="0.25">
      <c r="E291" s="43"/>
      <c r="F291" s="43"/>
      <c r="L291" s="108"/>
      <c r="N291" s="43"/>
      <c r="O291" s="43"/>
      <c r="P291" s="43"/>
    </row>
    <row r="292" spans="5:16" x14ac:dyDescent="0.25">
      <c r="E292" s="43"/>
      <c r="F292" s="43"/>
      <c r="L292" s="108"/>
      <c r="N292" s="43"/>
      <c r="O292" s="43"/>
      <c r="P292" s="43"/>
    </row>
    <row r="293" spans="5:16" x14ac:dyDescent="0.25">
      <c r="E293" s="43"/>
      <c r="F293" s="43"/>
      <c r="O293" s="43"/>
      <c r="P293" s="43"/>
    </row>
    <row r="294" spans="5:16" x14ac:dyDescent="0.25">
      <c r="E294" s="43"/>
      <c r="F294" s="43"/>
      <c r="O294" s="43"/>
      <c r="P294" s="43"/>
    </row>
    <row r="295" spans="5:16" x14ac:dyDescent="0.25">
      <c r="E295" s="43"/>
      <c r="F295" s="43"/>
      <c r="O295" s="43"/>
      <c r="P295" s="43"/>
    </row>
    <row r="296" spans="5:16" x14ac:dyDescent="0.25">
      <c r="E296" s="43"/>
      <c r="F296" s="43"/>
      <c r="O296" s="43"/>
      <c r="P296" s="43"/>
    </row>
    <row r="297" spans="5:16" x14ac:dyDescent="0.25">
      <c r="E297" s="43"/>
      <c r="F297" s="43"/>
      <c r="O297" s="43"/>
      <c r="P297" s="43"/>
    </row>
    <row r="298" spans="5:16" x14ac:dyDescent="0.25">
      <c r="E298" s="43"/>
      <c r="F298" s="43"/>
      <c r="O298" s="43"/>
      <c r="P298" s="43"/>
    </row>
    <row r="299" spans="5:16" x14ac:dyDescent="0.25">
      <c r="E299" s="43"/>
      <c r="F299" s="43"/>
      <c r="O299" s="43"/>
      <c r="P299" s="43"/>
    </row>
    <row r="300" spans="5:16" x14ac:dyDescent="0.25">
      <c r="E300" s="43"/>
      <c r="F300" s="43"/>
      <c r="O300" s="43"/>
      <c r="P300" s="43"/>
    </row>
    <row r="301" spans="5:16" x14ac:dyDescent="0.25">
      <c r="E301" s="43"/>
      <c r="F301" s="43"/>
      <c r="O301" s="43"/>
      <c r="P301" s="43"/>
    </row>
    <row r="302" spans="5:16" x14ac:dyDescent="0.25">
      <c r="E302" s="43"/>
      <c r="F302" s="43"/>
      <c r="O302" s="43"/>
      <c r="P302" s="43"/>
    </row>
    <row r="303" spans="5:16" x14ac:dyDescent="0.25">
      <c r="E303" s="43"/>
      <c r="F303" s="43"/>
      <c r="O303" s="43"/>
      <c r="P303" s="43"/>
    </row>
    <row r="304" spans="5:16" x14ac:dyDescent="0.25">
      <c r="E304" s="43"/>
      <c r="F304" s="43"/>
      <c r="O304" s="43"/>
      <c r="P304" s="43"/>
    </row>
    <row r="305" spans="5:16" x14ac:dyDescent="0.25">
      <c r="E305" s="43"/>
      <c r="F305" s="43"/>
      <c r="O305" s="43"/>
      <c r="P305" s="43"/>
    </row>
    <row r="306" spans="5:16" x14ac:dyDescent="0.25">
      <c r="E306" s="43"/>
      <c r="F306" s="43"/>
      <c r="O306" s="43"/>
      <c r="P306" s="43"/>
    </row>
    <row r="307" spans="5:16" x14ac:dyDescent="0.25">
      <c r="E307" s="43"/>
      <c r="F307" s="43"/>
      <c r="O307" s="43"/>
      <c r="P307" s="43"/>
    </row>
    <row r="308" spans="5:16" x14ac:dyDescent="0.25">
      <c r="E308" s="43"/>
      <c r="F308" s="43"/>
      <c r="O308" s="43"/>
      <c r="P308" s="43"/>
    </row>
    <row r="309" spans="5:16" x14ac:dyDescent="0.25">
      <c r="E309" s="43"/>
      <c r="F309" s="43"/>
      <c r="O309" s="43"/>
      <c r="P309" s="43"/>
    </row>
    <row r="310" spans="5:16" x14ac:dyDescent="0.25">
      <c r="E310" s="43"/>
      <c r="F310" s="43"/>
      <c r="O310" s="43"/>
      <c r="P310" s="43"/>
    </row>
    <row r="311" spans="5:16" x14ac:dyDescent="0.25">
      <c r="E311" s="43"/>
      <c r="F311" s="43"/>
      <c r="O311" s="43"/>
      <c r="P311" s="43"/>
    </row>
    <row r="312" spans="5:16" x14ac:dyDescent="0.25">
      <c r="E312" s="43"/>
      <c r="F312" s="43"/>
      <c r="O312" s="43"/>
      <c r="P312" s="43"/>
    </row>
    <row r="313" spans="5:16" x14ac:dyDescent="0.25">
      <c r="E313" s="43"/>
      <c r="F313" s="43"/>
      <c r="O313" s="43"/>
      <c r="P313" s="43"/>
    </row>
    <row r="314" spans="5:16" x14ac:dyDescent="0.25">
      <c r="E314" s="43"/>
      <c r="F314" s="43"/>
      <c r="O314" s="43"/>
      <c r="P314" s="43"/>
    </row>
    <row r="315" spans="5:16" x14ac:dyDescent="0.25">
      <c r="E315" s="43"/>
      <c r="F315" s="43"/>
      <c r="O315" s="43"/>
      <c r="P315" s="43"/>
    </row>
    <row r="316" spans="5:16" x14ac:dyDescent="0.25">
      <c r="E316" s="43"/>
      <c r="F316" s="43"/>
      <c r="O316" s="43"/>
      <c r="P316" s="43"/>
    </row>
    <row r="317" spans="5:16" x14ac:dyDescent="0.25">
      <c r="E317" s="43"/>
      <c r="F317" s="43"/>
      <c r="O317" s="43"/>
      <c r="P317" s="43"/>
    </row>
    <row r="318" spans="5:16" x14ac:dyDescent="0.25">
      <c r="E318" s="43"/>
      <c r="F318" s="43"/>
      <c r="O318" s="43"/>
      <c r="P318" s="43"/>
    </row>
    <row r="319" spans="5:16" x14ac:dyDescent="0.25">
      <c r="E319" s="43"/>
      <c r="F319" s="43"/>
      <c r="O319" s="43"/>
      <c r="P319" s="43"/>
    </row>
    <row r="320" spans="5:16" x14ac:dyDescent="0.25">
      <c r="E320" s="43"/>
      <c r="F320" s="43"/>
      <c r="O320" s="43"/>
      <c r="P320" s="43"/>
    </row>
    <row r="321" spans="5:16" x14ac:dyDescent="0.25">
      <c r="E321" s="43"/>
      <c r="F321" s="43"/>
      <c r="O321" s="43"/>
      <c r="P321" s="43"/>
    </row>
    <row r="322" spans="5:16" x14ac:dyDescent="0.25">
      <c r="E322" s="43"/>
      <c r="F322" s="43"/>
      <c r="O322" s="43"/>
      <c r="P322" s="43"/>
    </row>
    <row r="323" spans="5:16" x14ac:dyDescent="0.25">
      <c r="E323" s="43"/>
      <c r="F323" s="43"/>
      <c r="O323" s="43"/>
      <c r="P323" s="43"/>
    </row>
    <row r="324" spans="5:16" x14ac:dyDescent="0.25">
      <c r="E324" s="43"/>
      <c r="F324" s="43"/>
      <c r="O324" s="43"/>
      <c r="P324" s="43"/>
    </row>
    <row r="325" spans="5:16" x14ac:dyDescent="0.25">
      <c r="E325" s="43"/>
      <c r="F325" s="43"/>
      <c r="O325" s="43"/>
      <c r="P325" s="43"/>
    </row>
    <row r="326" spans="5:16" x14ac:dyDescent="0.25">
      <c r="E326" s="43"/>
      <c r="F326" s="43"/>
      <c r="O326" s="43"/>
      <c r="P326" s="43"/>
    </row>
    <row r="327" spans="5:16" x14ac:dyDescent="0.25">
      <c r="E327" s="43"/>
      <c r="F327" s="43"/>
      <c r="O327" s="43"/>
      <c r="P327" s="43"/>
    </row>
    <row r="328" spans="5:16" x14ac:dyDescent="0.25">
      <c r="E328" s="43"/>
      <c r="F328" s="43"/>
      <c r="O328" s="43"/>
      <c r="P328" s="43"/>
    </row>
    <row r="329" spans="5:16" x14ac:dyDescent="0.25">
      <c r="E329" s="43"/>
      <c r="F329" s="43"/>
      <c r="O329" s="43"/>
      <c r="P329" s="43"/>
    </row>
    <row r="330" spans="5:16" x14ac:dyDescent="0.25">
      <c r="E330" s="43"/>
      <c r="F330" s="43"/>
      <c r="O330" s="43"/>
      <c r="P330" s="43"/>
    </row>
    <row r="331" spans="5:16" x14ac:dyDescent="0.25">
      <c r="E331" s="43"/>
      <c r="F331" s="43"/>
      <c r="O331" s="43"/>
      <c r="P331" s="43"/>
    </row>
    <row r="332" spans="5:16" x14ac:dyDescent="0.25">
      <c r="E332" s="43"/>
      <c r="F332" s="43"/>
      <c r="O332" s="43"/>
      <c r="P332" s="43"/>
    </row>
    <row r="333" spans="5:16" x14ac:dyDescent="0.25">
      <c r="E333" s="43"/>
      <c r="F333" s="43"/>
      <c r="O333" s="43"/>
      <c r="P333" s="43"/>
    </row>
    <row r="334" spans="5:16" x14ac:dyDescent="0.25">
      <c r="E334" s="43"/>
      <c r="F334" s="43"/>
      <c r="O334" s="43"/>
      <c r="P334" s="43"/>
    </row>
    <row r="335" spans="5:16" x14ac:dyDescent="0.25">
      <c r="E335" s="43"/>
      <c r="F335" s="43"/>
      <c r="O335" s="43"/>
      <c r="P335" s="43"/>
    </row>
    <row r="336" spans="5:16" x14ac:dyDescent="0.25">
      <c r="E336" s="43"/>
      <c r="F336" s="43"/>
      <c r="O336" s="43"/>
      <c r="P336" s="43"/>
    </row>
    <row r="337" spans="5:16" x14ac:dyDescent="0.25">
      <c r="E337" s="43"/>
      <c r="F337" s="43"/>
      <c r="O337" s="43"/>
      <c r="P337" s="43"/>
    </row>
    <row r="338" spans="5:16" x14ac:dyDescent="0.25">
      <c r="E338" s="43"/>
      <c r="F338" s="43"/>
      <c r="O338" s="43"/>
      <c r="P338" s="43"/>
    </row>
    <row r="339" spans="5:16" x14ac:dyDescent="0.25">
      <c r="E339" s="43"/>
      <c r="F339" s="43"/>
      <c r="O339" s="43"/>
      <c r="P339" s="43"/>
    </row>
    <row r="340" spans="5:16" x14ac:dyDescent="0.25">
      <c r="E340" s="43"/>
      <c r="F340" s="43"/>
      <c r="O340" s="43"/>
      <c r="P340" s="43"/>
    </row>
    <row r="341" spans="5:16" x14ac:dyDescent="0.25">
      <c r="E341" s="43"/>
      <c r="F341" s="43"/>
      <c r="O341" s="43"/>
      <c r="P341" s="43"/>
    </row>
    <row r="342" spans="5:16" x14ac:dyDescent="0.25">
      <c r="E342" s="43"/>
      <c r="F342" s="43"/>
      <c r="O342" s="43"/>
      <c r="P342" s="43"/>
    </row>
    <row r="343" spans="5:16" x14ac:dyDescent="0.25">
      <c r="E343" s="43"/>
      <c r="F343" s="43"/>
      <c r="O343" s="43"/>
      <c r="P343" s="43"/>
    </row>
    <row r="344" spans="5:16" x14ac:dyDescent="0.25">
      <c r="E344" s="43"/>
      <c r="F344" s="43"/>
      <c r="O344" s="43"/>
      <c r="P344" s="43"/>
    </row>
    <row r="345" spans="5:16" x14ac:dyDescent="0.25">
      <c r="E345" s="43"/>
      <c r="F345" s="43"/>
      <c r="O345" s="43"/>
      <c r="P345" s="43"/>
    </row>
    <row r="346" spans="5:16" x14ac:dyDescent="0.25">
      <c r="E346" s="43"/>
      <c r="F346" s="43"/>
      <c r="O346" s="43"/>
      <c r="P346" s="43"/>
    </row>
    <row r="347" spans="5:16" x14ac:dyDescent="0.25">
      <c r="E347" s="43"/>
      <c r="F347" s="43"/>
      <c r="O347" s="43"/>
      <c r="P347" s="43"/>
    </row>
    <row r="348" spans="5:16" x14ac:dyDescent="0.25">
      <c r="E348" s="43"/>
      <c r="F348" s="43"/>
      <c r="O348" s="43"/>
      <c r="P348" s="43"/>
    </row>
    <row r="349" spans="5:16" x14ac:dyDescent="0.25">
      <c r="E349" s="43"/>
      <c r="F349" s="43"/>
      <c r="O349" s="43"/>
      <c r="P349" s="43"/>
    </row>
    <row r="350" spans="5:16" x14ac:dyDescent="0.25">
      <c r="E350" s="43"/>
      <c r="F350" s="43"/>
      <c r="O350" s="43"/>
      <c r="P350" s="43"/>
    </row>
    <row r="351" spans="5:16" x14ac:dyDescent="0.25">
      <c r="E351" s="43"/>
      <c r="F351" s="43"/>
      <c r="O351" s="43"/>
      <c r="P351" s="43"/>
    </row>
    <row r="352" spans="5:16" x14ac:dyDescent="0.25">
      <c r="E352" s="43"/>
      <c r="F352" s="43"/>
      <c r="O352" s="43"/>
      <c r="P352" s="43"/>
    </row>
    <row r="353" spans="5:16" x14ac:dyDescent="0.25">
      <c r="E353" s="43"/>
      <c r="F353" s="43"/>
      <c r="O353" s="43"/>
      <c r="P353" s="43"/>
    </row>
    <row r="354" spans="5:16" x14ac:dyDescent="0.25">
      <c r="E354" s="43"/>
      <c r="F354" s="43"/>
      <c r="O354" s="43"/>
      <c r="P354" s="43"/>
    </row>
    <row r="355" spans="5:16" x14ac:dyDescent="0.25">
      <c r="E355" s="43"/>
      <c r="F355" s="43"/>
      <c r="O355" s="43"/>
      <c r="P355" s="43"/>
    </row>
    <row r="356" spans="5:16" x14ac:dyDescent="0.25">
      <c r="E356" s="43"/>
      <c r="F356" s="43"/>
      <c r="O356" s="43"/>
      <c r="P356" s="43"/>
    </row>
    <row r="357" spans="5:16" x14ac:dyDescent="0.25">
      <c r="E357" s="43"/>
      <c r="F357" s="43"/>
      <c r="O357" s="43"/>
      <c r="P357" s="43"/>
    </row>
    <row r="358" spans="5:16" x14ac:dyDescent="0.25">
      <c r="E358" s="43"/>
      <c r="F358" s="43"/>
      <c r="O358" s="43"/>
      <c r="P358" s="43"/>
    </row>
    <row r="359" spans="5:16" x14ac:dyDescent="0.25">
      <c r="E359" s="43"/>
      <c r="F359" s="43"/>
      <c r="O359" s="43"/>
      <c r="P359" s="43"/>
    </row>
    <row r="360" spans="5:16" x14ac:dyDescent="0.25">
      <c r="E360" s="43"/>
      <c r="F360" s="43"/>
      <c r="O360" s="43"/>
      <c r="P360" s="43"/>
    </row>
    <row r="361" spans="5:16" x14ac:dyDescent="0.25">
      <c r="E361" s="43"/>
      <c r="F361" s="43"/>
      <c r="O361" s="43"/>
      <c r="P361" s="43"/>
    </row>
    <row r="362" spans="5:16" x14ac:dyDescent="0.25">
      <c r="E362" s="43"/>
      <c r="F362" s="43"/>
      <c r="O362" s="43"/>
      <c r="P362" s="43"/>
    </row>
    <row r="363" spans="5:16" x14ac:dyDescent="0.25">
      <c r="E363" s="43"/>
      <c r="F363" s="43"/>
      <c r="O363" s="43"/>
      <c r="P363" s="43"/>
    </row>
    <row r="364" spans="5:16" x14ac:dyDescent="0.25">
      <c r="E364" s="43"/>
      <c r="F364" s="43"/>
      <c r="O364" s="43"/>
      <c r="P364" s="43"/>
    </row>
    <row r="365" spans="5:16" x14ac:dyDescent="0.25">
      <c r="E365" s="43"/>
      <c r="F365" s="43"/>
      <c r="O365" s="43"/>
      <c r="P365" s="43"/>
    </row>
    <row r="366" spans="5:16" x14ac:dyDescent="0.25">
      <c r="E366" s="43"/>
      <c r="F366" s="43"/>
      <c r="O366" s="43"/>
      <c r="P366" s="43"/>
    </row>
    <row r="367" spans="5:16" x14ac:dyDescent="0.25">
      <c r="E367" s="43"/>
      <c r="F367" s="43"/>
      <c r="O367" s="43"/>
      <c r="P367" s="43"/>
    </row>
    <row r="368" spans="5:16" x14ac:dyDescent="0.25">
      <c r="E368" s="43"/>
      <c r="F368" s="43"/>
      <c r="O368" s="43"/>
      <c r="P368" s="43"/>
    </row>
    <row r="369" spans="5:16" x14ac:dyDescent="0.25">
      <c r="E369" s="43"/>
      <c r="F369" s="43"/>
      <c r="O369" s="43"/>
      <c r="P369" s="43"/>
    </row>
    <row r="370" spans="5:16" x14ac:dyDescent="0.25">
      <c r="E370" s="43"/>
      <c r="F370" s="43"/>
      <c r="O370" s="43"/>
      <c r="P370" s="43"/>
    </row>
    <row r="371" spans="5:16" x14ac:dyDescent="0.25">
      <c r="E371" s="43"/>
      <c r="F371" s="43"/>
      <c r="O371" s="43"/>
      <c r="P371" s="43"/>
    </row>
    <row r="372" spans="5:16" x14ac:dyDescent="0.25">
      <c r="E372" s="43"/>
      <c r="F372" s="43"/>
      <c r="O372" s="43"/>
      <c r="P372" s="43"/>
    </row>
    <row r="373" spans="5:16" x14ac:dyDescent="0.25">
      <c r="E373" s="43"/>
      <c r="F373" s="43"/>
      <c r="O373" s="43"/>
      <c r="P373" s="43"/>
    </row>
    <row r="374" spans="5:16" x14ac:dyDescent="0.25">
      <c r="E374" s="43"/>
      <c r="F374" s="43"/>
      <c r="O374" s="43"/>
      <c r="P374" s="43"/>
    </row>
    <row r="375" spans="5:16" x14ac:dyDescent="0.25">
      <c r="E375" s="43"/>
      <c r="F375" s="43"/>
      <c r="O375" s="43"/>
      <c r="P375" s="43"/>
    </row>
    <row r="376" spans="5:16" x14ac:dyDescent="0.25">
      <c r="E376" s="43"/>
      <c r="F376" s="43"/>
      <c r="O376" s="43"/>
      <c r="P376" s="43"/>
    </row>
    <row r="377" spans="5:16" x14ac:dyDescent="0.25">
      <c r="E377" s="43"/>
      <c r="F377" s="43"/>
      <c r="O377" s="43"/>
      <c r="P377" s="43"/>
    </row>
    <row r="378" spans="5:16" x14ac:dyDescent="0.25">
      <c r="E378" s="43"/>
      <c r="F378" s="43"/>
      <c r="O378" s="43"/>
      <c r="P378" s="43"/>
    </row>
    <row r="379" spans="5:16" x14ac:dyDescent="0.25">
      <c r="E379" s="43"/>
      <c r="F379" s="43"/>
      <c r="O379" s="43"/>
      <c r="P379" s="43"/>
    </row>
    <row r="380" spans="5:16" x14ac:dyDescent="0.25">
      <c r="E380" s="43"/>
      <c r="F380" s="43"/>
      <c r="O380" s="43"/>
      <c r="P380" s="43"/>
    </row>
    <row r="381" spans="5:16" x14ac:dyDescent="0.25">
      <c r="E381" s="43"/>
      <c r="F381" s="43"/>
      <c r="O381" s="43"/>
      <c r="P381" s="43"/>
    </row>
    <row r="382" spans="5:16" x14ac:dyDescent="0.25">
      <c r="E382" s="43"/>
      <c r="F382" s="43"/>
      <c r="O382" s="43"/>
      <c r="P382" s="43"/>
    </row>
    <row r="383" spans="5:16" x14ac:dyDescent="0.25">
      <c r="E383" s="43"/>
      <c r="F383" s="43"/>
      <c r="O383" s="43"/>
      <c r="P383" s="43"/>
    </row>
    <row r="384" spans="5:16" x14ac:dyDescent="0.25">
      <c r="E384" s="43"/>
      <c r="F384" s="43"/>
      <c r="O384" s="43"/>
      <c r="P384" s="43"/>
    </row>
    <row r="385" spans="5:16" x14ac:dyDescent="0.25">
      <c r="E385" s="43"/>
      <c r="F385" s="43"/>
      <c r="O385" s="43"/>
      <c r="P385" s="43"/>
    </row>
    <row r="386" spans="5:16" x14ac:dyDescent="0.25">
      <c r="E386" s="43"/>
      <c r="F386" s="43"/>
      <c r="O386" s="43"/>
      <c r="P386" s="43"/>
    </row>
    <row r="387" spans="5:16" x14ac:dyDescent="0.25">
      <c r="E387" s="43"/>
      <c r="F387" s="43"/>
      <c r="O387" s="43"/>
      <c r="P387" s="43"/>
    </row>
    <row r="388" spans="5:16" x14ac:dyDescent="0.25">
      <c r="E388" s="43"/>
      <c r="F388" s="43"/>
      <c r="O388" s="43"/>
      <c r="P388" s="43"/>
    </row>
    <row r="389" spans="5:16" x14ac:dyDescent="0.25">
      <c r="E389" s="43"/>
      <c r="F389" s="43"/>
      <c r="O389" s="43"/>
      <c r="P389" s="43"/>
    </row>
    <row r="390" spans="5:16" x14ac:dyDescent="0.25">
      <c r="E390" s="43"/>
      <c r="F390" s="43"/>
      <c r="O390" s="43"/>
      <c r="P390" s="43"/>
    </row>
    <row r="391" spans="5:16" x14ac:dyDescent="0.25">
      <c r="E391" s="43"/>
      <c r="F391" s="43"/>
      <c r="O391" s="43"/>
      <c r="P391" s="43"/>
    </row>
    <row r="392" spans="5:16" x14ac:dyDescent="0.25">
      <c r="E392" s="43"/>
      <c r="F392" s="43"/>
      <c r="O392" s="43"/>
      <c r="P392" s="43"/>
    </row>
    <row r="393" spans="5:16" x14ac:dyDescent="0.25">
      <c r="E393" s="43"/>
      <c r="F393" s="43"/>
      <c r="O393" s="43"/>
      <c r="P393" s="43"/>
    </row>
    <row r="394" spans="5:16" x14ac:dyDescent="0.25">
      <c r="E394" s="43"/>
      <c r="F394" s="43"/>
      <c r="O394" s="43"/>
      <c r="P394" s="43"/>
    </row>
    <row r="395" spans="5:16" x14ac:dyDescent="0.25">
      <c r="E395" s="43"/>
      <c r="F395" s="43"/>
      <c r="O395" s="43"/>
      <c r="P395" s="43"/>
    </row>
    <row r="396" spans="5:16" x14ac:dyDescent="0.25">
      <c r="E396" s="43"/>
      <c r="F396" s="43"/>
      <c r="O396" s="43"/>
      <c r="P396" s="43"/>
    </row>
    <row r="397" spans="5:16" x14ac:dyDescent="0.25">
      <c r="E397" s="43"/>
      <c r="F397" s="43"/>
      <c r="O397" s="43"/>
      <c r="P397" s="43"/>
    </row>
    <row r="398" spans="5:16" x14ac:dyDescent="0.25">
      <c r="E398" s="43"/>
      <c r="F398" s="43"/>
      <c r="O398" s="43"/>
      <c r="P398" s="43"/>
    </row>
    <row r="399" spans="5:16" x14ac:dyDescent="0.25">
      <c r="E399" s="43"/>
      <c r="F399" s="43"/>
      <c r="O399" s="43"/>
      <c r="P399" s="43"/>
    </row>
    <row r="400" spans="5:16" x14ac:dyDescent="0.25">
      <c r="E400" s="43"/>
      <c r="F400" s="43"/>
      <c r="O400" s="43"/>
      <c r="P400" s="43"/>
    </row>
    <row r="401" spans="5:16" x14ac:dyDescent="0.25">
      <c r="E401" s="43"/>
      <c r="F401" s="43"/>
      <c r="O401" s="43"/>
      <c r="P401" s="43"/>
    </row>
    <row r="402" spans="5:16" x14ac:dyDescent="0.25">
      <c r="E402" s="43"/>
      <c r="F402" s="43"/>
      <c r="O402" s="43"/>
      <c r="P402" s="43"/>
    </row>
    <row r="403" spans="5:16" x14ac:dyDescent="0.25">
      <c r="E403" s="43"/>
      <c r="F403" s="43"/>
      <c r="O403" s="43"/>
      <c r="P403" s="43"/>
    </row>
    <row r="404" spans="5:16" x14ac:dyDescent="0.25">
      <c r="E404" s="43"/>
      <c r="F404" s="43"/>
      <c r="O404" s="43"/>
      <c r="P404" s="43"/>
    </row>
    <row r="405" spans="5:16" x14ac:dyDescent="0.25">
      <c r="E405" s="43"/>
      <c r="F405" s="43"/>
      <c r="O405" s="43"/>
      <c r="P405" s="43"/>
    </row>
    <row r="406" spans="5:16" x14ac:dyDescent="0.25">
      <c r="E406" s="43"/>
      <c r="F406" s="43"/>
      <c r="O406" s="43"/>
      <c r="P406" s="43"/>
    </row>
    <row r="407" spans="5:16" x14ac:dyDescent="0.25">
      <c r="E407" s="43"/>
      <c r="F407" s="43"/>
      <c r="O407" s="43"/>
      <c r="P407" s="43"/>
    </row>
    <row r="408" spans="5:16" x14ac:dyDescent="0.25">
      <c r="E408" s="43"/>
      <c r="F408" s="43"/>
      <c r="O408" s="43"/>
      <c r="P408" s="43"/>
    </row>
    <row r="409" spans="5:16" x14ac:dyDescent="0.25">
      <c r="E409" s="43"/>
      <c r="F409" s="43"/>
      <c r="O409" s="43"/>
      <c r="P409" s="43"/>
    </row>
    <row r="410" spans="5:16" x14ac:dyDescent="0.25">
      <c r="E410" s="43"/>
      <c r="F410" s="43"/>
      <c r="O410" s="43"/>
      <c r="P410" s="43"/>
    </row>
    <row r="411" spans="5:16" x14ac:dyDescent="0.25">
      <c r="E411" s="43"/>
      <c r="F411" s="43"/>
      <c r="O411" s="43"/>
      <c r="P411" s="43"/>
    </row>
    <row r="412" spans="5:16" x14ac:dyDescent="0.25">
      <c r="E412" s="43"/>
      <c r="F412" s="43"/>
      <c r="O412" s="43"/>
      <c r="P412" s="43"/>
    </row>
    <row r="413" spans="5:16" x14ac:dyDescent="0.25">
      <c r="E413" s="43"/>
      <c r="F413" s="43"/>
      <c r="O413" s="43"/>
      <c r="P413" s="43"/>
    </row>
    <row r="414" spans="5:16" x14ac:dyDescent="0.25">
      <c r="E414" s="43"/>
      <c r="F414" s="43"/>
      <c r="O414" s="43"/>
      <c r="P414" s="43"/>
    </row>
    <row r="415" spans="5:16" x14ac:dyDescent="0.25">
      <c r="E415" s="43"/>
      <c r="F415" s="43"/>
      <c r="O415" s="43"/>
      <c r="P415" s="43"/>
    </row>
    <row r="416" spans="5:16" x14ac:dyDescent="0.25">
      <c r="E416" s="43"/>
      <c r="F416" s="43"/>
      <c r="O416" s="43"/>
      <c r="P416" s="43"/>
    </row>
    <row r="417" spans="5:16" x14ac:dyDescent="0.25">
      <c r="E417" s="43"/>
      <c r="F417" s="43"/>
      <c r="O417" s="43"/>
      <c r="P417" s="43"/>
    </row>
    <row r="418" spans="5:16" x14ac:dyDescent="0.25">
      <c r="E418" s="43"/>
      <c r="F418" s="43"/>
      <c r="O418" s="43"/>
      <c r="P418" s="43"/>
    </row>
    <row r="419" spans="5:16" x14ac:dyDescent="0.25">
      <c r="E419" s="43"/>
      <c r="F419" s="43"/>
      <c r="O419" s="43"/>
      <c r="P419" s="43"/>
    </row>
    <row r="420" spans="5:16" x14ac:dyDescent="0.25">
      <c r="E420" s="43"/>
      <c r="F420" s="43"/>
      <c r="O420" s="43"/>
      <c r="P420" s="43"/>
    </row>
    <row r="421" spans="5:16" x14ac:dyDescent="0.25">
      <c r="E421" s="43"/>
      <c r="F421" s="43"/>
      <c r="O421" s="43"/>
      <c r="P421" s="43"/>
    </row>
    <row r="422" spans="5:16" x14ac:dyDescent="0.25">
      <c r="E422" s="43"/>
      <c r="F422" s="43"/>
      <c r="O422" s="43"/>
      <c r="P422" s="43"/>
    </row>
    <row r="423" spans="5:16" x14ac:dyDescent="0.25">
      <c r="E423" s="43"/>
      <c r="F423" s="43"/>
      <c r="O423" s="43"/>
      <c r="P423" s="43"/>
    </row>
    <row r="424" spans="5:16" x14ac:dyDescent="0.25">
      <c r="E424" s="43"/>
      <c r="F424" s="43"/>
      <c r="O424" s="43"/>
      <c r="P424" s="43"/>
    </row>
    <row r="425" spans="5:16" x14ac:dyDescent="0.25">
      <c r="E425" s="43"/>
      <c r="F425" s="43"/>
      <c r="O425" s="43"/>
      <c r="P425" s="43"/>
    </row>
    <row r="426" spans="5:16" x14ac:dyDescent="0.25">
      <c r="E426" s="43"/>
      <c r="F426" s="43"/>
      <c r="O426" s="43"/>
      <c r="P426" s="43"/>
    </row>
    <row r="427" spans="5:16" x14ac:dyDescent="0.25">
      <c r="E427" s="43"/>
      <c r="F427" s="43"/>
      <c r="O427" s="43"/>
      <c r="P427" s="43"/>
    </row>
    <row r="428" spans="5:16" x14ac:dyDescent="0.25">
      <c r="E428" s="43"/>
      <c r="F428" s="43"/>
      <c r="O428" s="43"/>
      <c r="P428" s="43"/>
    </row>
    <row r="429" spans="5:16" x14ac:dyDescent="0.25">
      <c r="E429" s="43"/>
      <c r="F429" s="43"/>
      <c r="O429" s="43"/>
      <c r="P429" s="43"/>
    </row>
    <row r="430" spans="5:16" x14ac:dyDescent="0.25">
      <c r="E430" s="43"/>
      <c r="F430" s="43"/>
      <c r="O430" s="43"/>
      <c r="P430" s="43"/>
    </row>
    <row r="431" spans="5:16" x14ac:dyDescent="0.25">
      <c r="E431" s="43"/>
      <c r="F431" s="43"/>
      <c r="O431" s="43"/>
      <c r="P431" s="43"/>
    </row>
    <row r="432" spans="5:16" x14ac:dyDescent="0.25">
      <c r="E432" s="43"/>
      <c r="F432" s="43"/>
      <c r="O432" s="43"/>
      <c r="P432" s="43"/>
    </row>
    <row r="433" spans="5:16" x14ac:dyDescent="0.25">
      <c r="E433" s="43"/>
      <c r="F433" s="43"/>
      <c r="O433" s="43"/>
      <c r="P433" s="43"/>
    </row>
    <row r="434" spans="5:16" x14ac:dyDescent="0.25">
      <c r="E434" s="43"/>
      <c r="F434" s="43"/>
      <c r="O434" s="43"/>
      <c r="P434" s="43"/>
    </row>
    <row r="435" spans="5:16" x14ac:dyDescent="0.25">
      <c r="E435" s="43"/>
      <c r="F435" s="43"/>
      <c r="O435" s="43"/>
      <c r="P435" s="43"/>
    </row>
    <row r="436" spans="5:16" x14ac:dyDescent="0.25">
      <c r="E436" s="43"/>
      <c r="F436" s="43"/>
      <c r="O436" s="43"/>
      <c r="P436" s="43"/>
    </row>
    <row r="437" spans="5:16" x14ac:dyDescent="0.25">
      <c r="E437" s="43"/>
      <c r="F437" s="43"/>
      <c r="O437" s="43"/>
      <c r="P437" s="43"/>
    </row>
    <row r="438" spans="5:16" x14ac:dyDescent="0.25">
      <c r="E438" s="43"/>
      <c r="F438" s="43"/>
      <c r="O438" s="43"/>
      <c r="P438" s="43"/>
    </row>
    <row r="439" spans="5:16" x14ac:dyDescent="0.25">
      <c r="E439" s="43"/>
      <c r="F439" s="43"/>
      <c r="O439" s="43"/>
      <c r="P439" s="43"/>
    </row>
    <row r="440" spans="5:16" x14ac:dyDescent="0.25">
      <c r="E440" s="43"/>
      <c r="F440" s="43"/>
      <c r="O440" s="43"/>
      <c r="P440" s="43"/>
    </row>
    <row r="441" spans="5:16" x14ac:dyDescent="0.25">
      <c r="E441" s="43"/>
      <c r="F441" s="43"/>
      <c r="O441" s="43"/>
      <c r="P441" s="43"/>
    </row>
    <row r="442" spans="5:16" x14ac:dyDescent="0.25">
      <c r="E442" s="43"/>
      <c r="F442" s="43"/>
      <c r="O442" s="43"/>
      <c r="P442" s="43"/>
    </row>
    <row r="443" spans="5:16" x14ac:dyDescent="0.25">
      <c r="E443" s="43"/>
      <c r="F443" s="43"/>
      <c r="O443" s="43"/>
      <c r="P443" s="43"/>
    </row>
    <row r="444" spans="5:16" x14ac:dyDescent="0.25">
      <c r="E444" s="43"/>
      <c r="F444" s="43"/>
      <c r="O444" s="43"/>
      <c r="P444" s="43"/>
    </row>
    <row r="445" spans="5:16" x14ac:dyDescent="0.25">
      <c r="E445" s="43"/>
      <c r="F445" s="43"/>
      <c r="O445" s="43"/>
      <c r="P445" s="43"/>
    </row>
    <row r="446" spans="5:16" x14ac:dyDescent="0.25">
      <c r="E446" s="43"/>
      <c r="F446" s="43"/>
      <c r="O446" s="43"/>
      <c r="P446" s="43"/>
    </row>
    <row r="447" spans="5:16" x14ac:dyDescent="0.25">
      <c r="E447" s="43"/>
      <c r="F447" s="43"/>
      <c r="O447" s="43"/>
      <c r="P447" s="43"/>
    </row>
    <row r="448" spans="5:16" x14ac:dyDescent="0.25">
      <c r="E448" s="43"/>
      <c r="F448" s="43"/>
      <c r="O448" s="43"/>
      <c r="P448" s="43"/>
    </row>
    <row r="449" spans="5:16" x14ac:dyDescent="0.25">
      <c r="E449" s="43"/>
      <c r="F449" s="43"/>
      <c r="O449" s="43"/>
      <c r="P449" s="43"/>
    </row>
    <row r="450" spans="5:16" x14ac:dyDescent="0.25">
      <c r="E450" s="43"/>
      <c r="F450" s="43"/>
      <c r="O450" s="43"/>
      <c r="P450" s="43"/>
    </row>
    <row r="451" spans="5:16" x14ac:dyDescent="0.25">
      <c r="E451" s="43"/>
      <c r="F451" s="43"/>
      <c r="O451" s="43"/>
      <c r="P451" s="43"/>
    </row>
    <row r="452" spans="5:16" x14ac:dyDescent="0.25">
      <c r="E452" s="43"/>
      <c r="F452" s="43"/>
      <c r="O452" s="43"/>
      <c r="P452" s="43"/>
    </row>
    <row r="453" spans="5:16" x14ac:dyDescent="0.25">
      <c r="E453" s="43"/>
      <c r="F453" s="43"/>
      <c r="O453" s="43"/>
      <c r="P453" s="43"/>
    </row>
    <row r="454" spans="5:16" x14ac:dyDescent="0.25">
      <c r="E454" s="43"/>
      <c r="F454" s="43"/>
      <c r="O454" s="43"/>
      <c r="P454" s="43"/>
    </row>
    <row r="455" spans="5:16" x14ac:dyDescent="0.25">
      <c r="E455" s="43"/>
      <c r="F455" s="43"/>
      <c r="O455" s="43"/>
      <c r="P455" s="43"/>
    </row>
    <row r="456" spans="5:16" x14ac:dyDescent="0.25">
      <c r="E456" s="43"/>
      <c r="F456" s="43"/>
      <c r="O456" s="43"/>
      <c r="P456" s="43"/>
    </row>
    <row r="457" spans="5:16" x14ac:dyDescent="0.25">
      <c r="E457" s="43"/>
      <c r="F457" s="43"/>
      <c r="O457" s="43"/>
      <c r="P457" s="43"/>
    </row>
    <row r="458" spans="5:16" x14ac:dyDescent="0.25">
      <c r="E458" s="43"/>
      <c r="F458" s="43"/>
      <c r="O458" s="43"/>
      <c r="P458" s="43"/>
    </row>
    <row r="459" spans="5:16" x14ac:dyDescent="0.25">
      <c r="E459" s="43"/>
      <c r="F459" s="43"/>
      <c r="O459" s="43"/>
      <c r="P459" s="43"/>
    </row>
    <row r="460" spans="5:16" x14ac:dyDescent="0.25">
      <c r="E460" s="43"/>
      <c r="F460" s="43"/>
      <c r="O460" s="43"/>
      <c r="P460" s="43"/>
    </row>
    <row r="461" spans="5:16" x14ac:dyDescent="0.25">
      <c r="E461" s="43"/>
      <c r="F461" s="43"/>
      <c r="O461" s="43"/>
      <c r="P461" s="43"/>
    </row>
    <row r="462" spans="5:16" x14ac:dyDescent="0.25">
      <c r="E462" s="43"/>
      <c r="F462" s="43"/>
      <c r="O462" s="43"/>
      <c r="P462" s="43"/>
    </row>
    <row r="463" spans="5:16" x14ac:dyDescent="0.25">
      <c r="E463" s="43"/>
      <c r="F463" s="43"/>
      <c r="O463" s="43"/>
      <c r="P463" s="43"/>
    </row>
    <row r="464" spans="5:16" x14ac:dyDescent="0.25">
      <c r="E464" s="43"/>
      <c r="F464" s="43"/>
      <c r="O464" s="43"/>
      <c r="P464" s="43"/>
    </row>
    <row r="465" spans="5:16" x14ac:dyDescent="0.25">
      <c r="E465" s="43"/>
      <c r="F465" s="43"/>
      <c r="O465" s="43"/>
      <c r="P465" s="43"/>
    </row>
    <row r="466" spans="5:16" x14ac:dyDescent="0.25">
      <c r="E466" s="43"/>
      <c r="F466" s="43"/>
      <c r="O466" s="43"/>
      <c r="P466" s="43"/>
    </row>
    <row r="467" spans="5:16" x14ac:dyDescent="0.25">
      <c r="E467" s="43"/>
      <c r="F467" s="43"/>
      <c r="O467" s="43"/>
      <c r="P467" s="43"/>
    </row>
    <row r="468" spans="5:16" x14ac:dyDescent="0.25">
      <c r="E468" s="43"/>
      <c r="F468" s="43"/>
      <c r="O468" s="43"/>
      <c r="P468" s="43"/>
    </row>
    <row r="469" spans="5:16" x14ac:dyDescent="0.25">
      <c r="E469" s="43"/>
      <c r="F469" s="43"/>
      <c r="O469" s="43"/>
      <c r="P469" s="43"/>
    </row>
    <row r="470" spans="5:16" x14ac:dyDescent="0.25">
      <c r="E470" s="43"/>
      <c r="F470" s="43"/>
      <c r="O470" s="43"/>
      <c r="P470" s="43"/>
    </row>
    <row r="471" spans="5:16" x14ac:dyDescent="0.25">
      <c r="E471" s="43"/>
      <c r="F471" s="43"/>
      <c r="O471" s="43"/>
      <c r="P471" s="43"/>
    </row>
    <row r="472" spans="5:16" x14ac:dyDescent="0.25">
      <c r="E472" s="43"/>
      <c r="F472" s="43"/>
      <c r="O472" s="43"/>
      <c r="P472" s="43"/>
    </row>
    <row r="473" spans="5:16" x14ac:dyDescent="0.25">
      <c r="E473" s="43"/>
      <c r="F473" s="43"/>
      <c r="O473" s="43"/>
      <c r="P473" s="43"/>
    </row>
    <row r="474" spans="5:16" x14ac:dyDescent="0.25">
      <c r="E474" s="43"/>
      <c r="F474" s="43"/>
      <c r="O474" s="43"/>
      <c r="P474" s="43"/>
    </row>
    <row r="475" spans="5:16" x14ac:dyDescent="0.25">
      <c r="E475" s="43"/>
      <c r="F475" s="43"/>
      <c r="O475" s="43"/>
      <c r="P475" s="43"/>
    </row>
    <row r="476" spans="5:16" x14ac:dyDescent="0.25">
      <c r="E476" s="43"/>
      <c r="F476" s="43"/>
      <c r="O476" s="43"/>
      <c r="P476" s="43"/>
    </row>
    <row r="477" spans="5:16" x14ac:dyDescent="0.25">
      <c r="E477" s="43"/>
      <c r="F477" s="43"/>
      <c r="O477" s="43"/>
      <c r="P477" s="43"/>
    </row>
    <row r="478" spans="5:16" x14ac:dyDescent="0.25">
      <c r="E478" s="43"/>
      <c r="F478" s="43"/>
      <c r="O478" s="43"/>
      <c r="P478" s="43"/>
    </row>
    <row r="479" spans="5:16" x14ac:dyDescent="0.25">
      <c r="E479" s="43"/>
      <c r="F479" s="43"/>
      <c r="O479" s="43"/>
      <c r="P479" s="43"/>
    </row>
    <row r="480" spans="5:16" x14ac:dyDescent="0.25">
      <c r="E480" s="43"/>
      <c r="F480" s="43"/>
      <c r="O480" s="43"/>
      <c r="P480" s="43"/>
    </row>
    <row r="481" spans="5:16" x14ac:dyDescent="0.25">
      <c r="E481" s="43"/>
      <c r="F481" s="43"/>
      <c r="O481" s="43"/>
      <c r="P481" s="43"/>
    </row>
    <row r="482" spans="5:16" x14ac:dyDescent="0.25">
      <c r="E482" s="43"/>
      <c r="F482" s="43"/>
      <c r="O482" s="43"/>
      <c r="P482" s="43"/>
    </row>
    <row r="483" spans="5:16" x14ac:dyDescent="0.25">
      <c r="E483" s="43"/>
      <c r="F483" s="43"/>
      <c r="O483" s="43"/>
      <c r="P483" s="43"/>
    </row>
    <row r="484" spans="5:16" x14ac:dyDescent="0.25">
      <c r="E484" s="43"/>
      <c r="F484" s="43"/>
      <c r="O484" s="43"/>
      <c r="P484" s="43"/>
    </row>
    <row r="485" spans="5:16" x14ac:dyDescent="0.25">
      <c r="E485" s="43"/>
      <c r="F485" s="43"/>
      <c r="O485" s="43"/>
      <c r="P485" s="43"/>
    </row>
    <row r="486" spans="5:16" x14ac:dyDescent="0.25">
      <c r="E486" s="43"/>
      <c r="F486" s="43"/>
      <c r="O486" s="43"/>
      <c r="P486" s="43"/>
    </row>
    <row r="487" spans="5:16" x14ac:dyDescent="0.25">
      <c r="E487" s="43"/>
      <c r="F487" s="43"/>
      <c r="O487" s="43"/>
      <c r="P487" s="43"/>
    </row>
    <row r="488" spans="5:16" x14ac:dyDescent="0.25">
      <c r="E488" s="43"/>
      <c r="F488" s="43"/>
      <c r="O488" s="43"/>
      <c r="P488" s="43"/>
    </row>
    <row r="489" spans="5:16" x14ac:dyDescent="0.25">
      <c r="E489" s="43"/>
      <c r="F489" s="43"/>
      <c r="O489" s="43"/>
      <c r="P489" s="43"/>
    </row>
    <row r="490" spans="5:16" x14ac:dyDescent="0.25">
      <c r="E490" s="43"/>
      <c r="F490" s="43"/>
      <c r="O490" s="43"/>
      <c r="P490" s="43"/>
    </row>
    <row r="491" spans="5:16" x14ac:dyDescent="0.25">
      <c r="E491" s="43"/>
      <c r="F491" s="43"/>
      <c r="O491" s="43"/>
      <c r="P491" s="43"/>
    </row>
    <row r="492" spans="5:16" x14ac:dyDescent="0.25">
      <c r="E492" s="43"/>
      <c r="F492" s="43"/>
      <c r="O492" s="43"/>
      <c r="P492" s="43"/>
    </row>
    <row r="493" spans="5:16" x14ac:dyDescent="0.25">
      <c r="E493" s="43"/>
      <c r="F493" s="43"/>
      <c r="O493" s="43"/>
      <c r="P493" s="43"/>
    </row>
    <row r="494" spans="5:16" x14ac:dyDescent="0.25">
      <c r="E494" s="43"/>
      <c r="F494" s="43"/>
      <c r="O494" s="43"/>
      <c r="P494" s="43"/>
    </row>
    <row r="495" spans="5:16" x14ac:dyDescent="0.25">
      <c r="E495" s="43"/>
      <c r="F495" s="43"/>
      <c r="O495" s="43"/>
      <c r="P495" s="43"/>
    </row>
    <row r="496" spans="5:16" x14ac:dyDescent="0.25">
      <c r="E496" s="43"/>
      <c r="F496" s="43"/>
      <c r="O496" s="43"/>
      <c r="P496" s="43"/>
    </row>
    <row r="497" spans="5:16" x14ac:dyDescent="0.25">
      <c r="E497" s="43"/>
      <c r="F497" s="43"/>
      <c r="O497" s="43"/>
      <c r="P497" s="43"/>
    </row>
    <row r="498" spans="5:16" x14ac:dyDescent="0.25">
      <c r="E498" s="43"/>
      <c r="F498" s="43"/>
      <c r="O498" s="43"/>
      <c r="P498" s="43"/>
    </row>
    <row r="499" spans="5:16" x14ac:dyDescent="0.25">
      <c r="E499" s="43"/>
      <c r="F499" s="43"/>
      <c r="O499" s="43"/>
      <c r="P499" s="43"/>
    </row>
    <row r="500" spans="5:16" x14ac:dyDescent="0.25">
      <c r="E500" s="43"/>
      <c r="F500" s="43"/>
      <c r="O500" s="43"/>
      <c r="P500" s="43"/>
    </row>
    <row r="501" spans="5:16" x14ac:dyDescent="0.25">
      <c r="E501" s="43"/>
      <c r="F501" s="43"/>
      <c r="O501" s="43"/>
      <c r="P501" s="43"/>
    </row>
    <row r="502" spans="5:16" x14ac:dyDescent="0.25">
      <c r="E502" s="43"/>
      <c r="F502" s="43"/>
      <c r="O502" s="43"/>
      <c r="P502" s="43"/>
    </row>
    <row r="503" spans="5:16" x14ac:dyDescent="0.25">
      <c r="E503" s="43"/>
      <c r="F503" s="43"/>
      <c r="O503" s="43"/>
      <c r="P503" s="43"/>
    </row>
    <row r="504" spans="5:16" x14ac:dyDescent="0.25">
      <c r="E504" s="43"/>
      <c r="F504" s="43"/>
      <c r="O504" s="43"/>
      <c r="P504" s="43"/>
    </row>
    <row r="505" spans="5:16" x14ac:dyDescent="0.25">
      <c r="E505" s="43"/>
      <c r="F505" s="43"/>
      <c r="O505" s="43"/>
      <c r="P505" s="43"/>
    </row>
    <row r="506" spans="5:16" x14ac:dyDescent="0.25">
      <c r="E506" s="43"/>
      <c r="F506" s="43"/>
      <c r="O506" s="43"/>
      <c r="P506" s="43"/>
    </row>
    <row r="507" spans="5:16" x14ac:dyDescent="0.25">
      <c r="E507" s="43"/>
      <c r="F507" s="43"/>
      <c r="O507" s="43"/>
      <c r="P507" s="43"/>
    </row>
    <row r="508" spans="5:16" x14ac:dyDescent="0.25">
      <c r="E508" s="43"/>
      <c r="F508" s="43"/>
      <c r="O508" s="43"/>
      <c r="P508" s="43"/>
    </row>
    <row r="509" spans="5:16" x14ac:dyDescent="0.25">
      <c r="E509" s="43"/>
      <c r="F509" s="43"/>
      <c r="O509" s="43"/>
      <c r="P509" s="43"/>
    </row>
    <row r="510" spans="5:16" x14ac:dyDescent="0.25">
      <c r="E510" s="43"/>
      <c r="F510" s="43"/>
      <c r="O510" s="43"/>
      <c r="P510" s="43"/>
    </row>
    <row r="511" spans="5:16" x14ac:dyDescent="0.25">
      <c r="E511" s="43"/>
      <c r="F511" s="43"/>
      <c r="O511" s="43"/>
      <c r="P511" s="43"/>
    </row>
    <row r="512" spans="5:16" x14ac:dyDescent="0.25">
      <c r="E512" s="43"/>
      <c r="F512" s="43"/>
      <c r="O512" s="43"/>
      <c r="P512" s="43"/>
    </row>
    <row r="513" spans="5:16" x14ac:dyDescent="0.25">
      <c r="E513" s="43"/>
      <c r="F513" s="43"/>
      <c r="O513" s="43"/>
      <c r="P513" s="43"/>
    </row>
    <row r="514" spans="5:16" x14ac:dyDescent="0.25">
      <c r="E514" s="43"/>
      <c r="F514" s="43"/>
      <c r="O514" s="43"/>
      <c r="P514" s="43"/>
    </row>
    <row r="515" spans="5:16" x14ac:dyDescent="0.25">
      <c r="E515" s="43"/>
      <c r="F515" s="43"/>
      <c r="O515" s="43"/>
      <c r="P515" s="43"/>
    </row>
    <row r="516" spans="5:16" x14ac:dyDescent="0.25">
      <c r="E516" s="43"/>
      <c r="F516" s="43"/>
      <c r="O516" s="43"/>
      <c r="P516" s="43"/>
    </row>
    <row r="517" spans="5:16" x14ac:dyDescent="0.25">
      <c r="E517" s="43"/>
      <c r="F517" s="43"/>
      <c r="O517" s="43"/>
      <c r="P517" s="43"/>
    </row>
    <row r="518" spans="5:16" x14ac:dyDescent="0.25">
      <c r="E518" s="43"/>
      <c r="F518" s="43"/>
      <c r="O518" s="43"/>
      <c r="P518" s="43"/>
    </row>
    <row r="519" spans="5:16" x14ac:dyDescent="0.25">
      <c r="E519" s="43"/>
      <c r="F519" s="43"/>
      <c r="O519" s="43"/>
      <c r="P519" s="43"/>
    </row>
    <row r="520" spans="5:16" x14ac:dyDescent="0.25">
      <c r="E520" s="43"/>
      <c r="F520" s="43"/>
      <c r="O520" s="43"/>
      <c r="P520" s="43"/>
    </row>
    <row r="521" spans="5:16" x14ac:dyDescent="0.25">
      <c r="E521" s="43"/>
      <c r="F521" s="43"/>
      <c r="O521" s="43"/>
      <c r="P521" s="43"/>
    </row>
    <row r="522" spans="5:16" x14ac:dyDescent="0.25">
      <c r="E522" s="43"/>
      <c r="F522" s="43"/>
      <c r="O522" s="43"/>
      <c r="P522" s="43"/>
    </row>
    <row r="523" spans="5:16" x14ac:dyDescent="0.25">
      <c r="E523" s="43"/>
      <c r="F523" s="43"/>
      <c r="O523" s="43"/>
      <c r="P523" s="43"/>
    </row>
    <row r="524" spans="5:16" x14ac:dyDescent="0.25">
      <c r="E524" s="43"/>
      <c r="F524" s="43"/>
      <c r="O524" s="43"/>
      <c r="P524" s="43"/>
    </row>
    <row r="525" spans="5:16" x14ac:dyDescent="0.25">
      <c r="E525" s="43"/>
      <c r="F525" s="43"/>
      <c r="O525" s="43"/>
      <c r="P525" s="43"/>
    </row>
    <row r="526" spans="5:16" x14ac:dyDescent="0.25">
      <c r="E526" s="43"/>
      <c r="F526" s="43"/>
      <c r="O526" s="43"/>
      <c r="P526" s="43"/>
    </row>
    <row r="527" spans="5:16" x14ac:dyDescent="0.25">
      <c r="E527" s="43"/>
      <c r="F527" s="43"/>
      <c r="O527" s="43"/>
      <c r="P527" s="43"/>
    </row>
    <row r="528" spans="5:16" x14ac:dyDescent="0.25">
      <c r="E528" s="43"/>
      <c r="F528" s="43"/>
      <c r="O528" s="43"/>
      <c r="P528" s="43"/>
    </row>
    <row r="529" spans="5:16" x14ac:dyDescent="0.25">
      <c r="E529" s="43"/>
      <c r="F529" s="43"/>
      <c r="O529" s="43"/>
      <c r="P529" s="43"/>
    </row>
    <row r="530" spans="5:16" x14ac:dyDescent="0.25">
      <c r="E530" s="43"/>
      <c r="F530" s="43"/>
      <c r="O530" s="43"/>
      <c r="P530" s="43"/>
    </row>
    <row r="531" spans="5:16" x14ac:dyDescent="0.25">
      <c r="E531" s="43"/>
      <c r="F531" s="43"/>
      <c r="O531" s="43"/>
      <c r="P531" s="43"/>
    </row>
    <row r="532" spans="5:16" x14ac:dyDescent="0.25">
      <c r="E532" s="43"/>
      <c r="F532" s="43"/>
      <c r="O532" s="43"/>
      <c r="P532" s="43"/>
    </row>
    <row r="533" spans="5:16" x14ac:dyDescent="0.25">
      <c r="E533" s="43"/>
      <c r="F533" s="43"/>
      <c r="O533" s="43"/>
      <c r="P533" s="43"/>
    </row>
    <row r="534" spans="5:16" x14ac:dyDescent="0.25">
      <c r="E534" s="43"/>
      <c r="F534" s="43"/>
      <c r="O534" s="43"/>
      <c r="P534" s="43"/>
    </row>
    <row r="535" spans="5:16" x14ac:dyDescent="0.25">
      <c r="E535" s="43"/>
      <c r="F535" s="43"/>
      <c r="O535" s="43"/>
      <c r="P535" s="43"/>
    </row>
    <row r="536" spans="5:16" x14ac:dyDescent="0.25">
      <c r="E536" s="43"/>
      <c r="F536" s="43"/>
      <c r="O536" s="43"/>
      <c r="P536" s="43"/>
    </row>
    <row r="537" spans="5:16" x14ac:dyDescent="0.25">
      <c r="E537" s="43"/>
      <c r="F537" s="43"/>
      <c r="O537" s="43"/>
      <c r="P537" s="43"/>
    </row>
    <row r="538" spans="5:16" x14ac:dyDescent="0.25">
      <c r="E538" s="43"/>
      <c r="F538" s="43"/>
      <c r="O538" s="43"/>
      <c r="P538" s="43"/>
    </row>
    <row r="539" spans="5:16" x14ac:dyDescent="0.25">
      <c r="E539" s="43"/>
      <c r="F539" s="43"/>
      <c r="O539" s="43"/>
      <c r="P539" s="43"/>
    </row>
    <row r="540" spans="5:16" x14ac:dyDescent="0.25">
      <c r="E540" s="43"/>
      <c r="F540" s="43"/>
      <c r="O540" s="43"/>
      <c r="P540" s="43"/>
    </row>
    <row r="541" spans="5:16" x14ac:dyDescent="0.25">
      <c r="E541" s="43"/>
      <c r="F541" s="43"/>
      <c r="O541" s="43"/>
      <c r="P541" s="43"/>
    </row>
    <row r="542" spans="5:16" x14ac:dyDescent="0.25">
      <c r="E542" s="43"/>
      <c r="F542" s="43"/>
      <c r="O542" s="43"/>
      <c r="P542" s="43"/>
    </row>
    <row r="543" spans="5:16" x14ac:dyDescent="0.25">
      <c r="E543" s="43"/>
      <c r="F543" s="43"/>
      <c r="O543" s="43"/>
      <c r="P543" s="43"/>
    </row>
    <row r="544" spans="5:16" x14ac:dyDescent="0.25">
      <c r="E544" s="43"/>
      <c r="F544" s="43"/>
      <c r="O544" s="43"/>
      <c r="P544" s="43"/>
    </row>
    <row r="545" spans="5:16" x14ac:dyDescent="0.25">
      <c r="E545" s="43"/>
      <c r="F545" s="43"/>
      <c r="O545" s="43"/>
      <c r="P545" s="43"/>
    </row>
    <row r="546" spans="5:16" x14ac:dyDescent="0.25">
      <c r="E546" s="43"/>
      <c r="F546" s="43"/>
      <c r="O546" s="43"/>
      <c r="P546" s="43"/>
    </row>
    <row r="547" spans="5:16" x14ac:dyDescent="0.25">
      <c r="E547" s="43"/>
      <c r="F547" s="43"/>
      <c r="O547" s="43"/>
      <c r="P547" s="43"/>
    </row>
    <row r="548" spans="5:16" x14ac:dyDescent="0.25">
      <c r="E548" s="43"/>
      <c r="F548" s="43"/>
      <c r="O548" s="43"/>
      <c r="P548" s="43"/>
    </row>
    <row r="549" spans="5:16" x14ac:dyDescent="0.25">
      <c r="E549" s="43"/>
      <c r="F549" s="43"/>
      <c r="O549" s="43"/>
      <c r="P549" s="43"/>
    </row>
    <row r="550" spans="5:16" x14ac:dyDescent="0.25">
      <c r="E550" s="43"/>
      <c r="F550" s="43"/>
      <c r="O550" s="43"/>
      <c r="P550" s="43"/>
    </row>
    <row r="551" spans="5:16" x14ac:dyDescent="0.25">
      <c r="E551" s="43"/>
      <c r="F551" s="43"/>
      <c r="O551" s="43"/>
      <c r="P551" s="43"/>
    </row>
    <row r="552" spans="5:16" x14ac:dyDescent="0.25">
      <c r="E552" s="43"/>
      <c r="F552" s="43"/>
      <c r="O552" s="43"/>
      <c r="P552" s="43"/>
    </row>
    <row r="553" spans="5:16" x14ac:dyDescent="0.25">
      <c r="E553" s="43"/>
      <c r="F553" s="43"/>
      <c r="O553" s="43"/>
      <c r="P553" s="43"/>
    </row>
    <row r="554" spans="5:16" x14ac:dyDescent="0.25">
      <c r="E554" s="43"/>
      <c r="F554" s="43"/>
      <c r="O554" s="43"/>
      <c r="P554" s="43"/>
    </row>
    <row r="555" spans="5:16" x14ac:dyDescent="0.25">
      <c r="E555" s="43"/>
      <c r="F555" s="43"/>
      <c r="O555" s="43"/>
      <c r="P555" s="43"/>
    </row>
    <row r="556" spans="5:16" x14ac:dyDescent="0.25">
      <c r="E556" s="43"/>
      <c r="F556" s="43"/>
      <c r="O556" s="43"/>
      <c r="P556" s="43"/>
    </row>
    <row r="557" spans="5:16" x14ac:dyDescent="0.25">
      <c r="E557" s="43"/>
      <c r="F557" s="43"/>
      <c r="O557" s="43"/>
      <c r="P557" s="43"/>
    </row>
    <row r="558" spans="5:16" x14ac:dyDescent="0.25">
      <c r="E558" s="43"/>
      <c r="F558" s="43"/>
      <c r="O558" s="43"/>
      <c r="P558" s="43"/>
    </row>
    <row r="559" spans="5:16" x14ac:dyDescent="0.25">
      <c r="E559" s="43"/>
      <c r="F559" s="43"/>
      <c r="O559" s="43"/>
      <c r="P559" s="43"/>
    </row>
    <row r="560" spans="5:16" x14ac:dyDescent="0.25">
      <c r="E560" s="43"/>
      <c r="F560" s="43"/>
      <c r="O560" s="43"/>
      <c r="P560" s="43"/>
    </row>
    <row r="561" spans="5:16" x14ac:dyDescent="0.25">
      <c r="E561" s="43"/>
      <c r="F561" s="43"/>
      <c r="O561" s="43"/>
      <c r="P561" s="43"/>
    </row>
    <row r="562" spans="5:16" x14ac:dyDescent="0.25">
      <c r="E562" s="43"/>
      <c r="F562" s="43"/>
      <c r="O562" s="43"/>
      <c r="P562" s="43"/>
    </row>
    <row r="563" spans="5:16" x14ac:dyDescent="0.25">
      <c r="E563" s="43"/>
      <c r="F563" s="43"/>
      <c r="O563" s="43"/>
      <c r="P563" s="43"/>
    </row>
    <row r="564" spans="5:16" x14ac:dyDescent="0.25">
      <c r="E564" s="43"/>
      <c r="F564" s="43"/>
      <c r="O564" s="43"/>
      <c r="P564" s="43"/>
    </row>
    <row r="565" spans="5:16" x14ac:dyDescent="0.25">
      <c r="E565" s="43"/>
      <c r="F565" s="43"/>
      <c r="O565" s="43"/>
      <c r="P565" s="43"/>
    </row>
    <row r="566" spans="5:16" x14ac:dyDescent="0.25">
      <c r="E566" s="43"/>
      <c r="F566" s="43"/>
      <c r="O566" s="43"/>
      <c r="P566" s="43"/>
    </row>
    <row r="567" spans="5:16" x14ac:dyDescent="0.25">
      <c r="E567" s="43"/>
      <c r="F567" s="43"/>
      <c r="O567" s="43"/>
      <c r="P567" s="43"/>
    </row>
    <row r="568" spans="5:16" x14ac:dyDescent="0.25">
      <c r="E568" s="43"/>
      <c r="F568" s="43"/>
      <c r="O568" s="43"/>
      <c r="P568" s="43"/>
    </row>
    <row r="569" spans="5:16" x14ac:dyDescent="0.25">
      <c r="E569" s="43"/>
      <c r="F569" s="43"/>
      <c r="O569" s="43"/>
      <c r="P569" s="43"/>
    </row>
    <row r="570" spans="5:16" x14ac:dyDescent="0.25">
      <c r="E570" s="43"/>
      <c r="F570" s="43"/>
      <c r="O570" s="43"/>
      <c r="P570" s="43"/>
    </row>
    <row r="571" spans="5:16" x14ac:dyDescent="0.25">
      <c r="E571" s="43"/>
      <c r="F571" s="43"/>
      <c r="O571" s="43"/>
      <c r="P571" s="43"/>
    </row>
    <row r="572" spans="5:16" x14ac:dyDescent="0.25">
      <c r="E572" s="43"/>
      <c r="F572" s="43"/>
      <c r="O572" s="43"/>
      <c r="P572" s="43"/>
    </row>
    <row r="573" spans="5:16" x14ac:dyDescent="0.25">
      <c r="E573" s="43"/>
      <c r="F573" s="43"/>
      <c r="O573" s="43"/>
      <c r="P573" s="43"/>
    </row>
    <row r="574" spans="5:16" x14ac:dyDescent="0.25">
      <c r="E574" s="43"/>
      <c r="F574" s="43"/>
      <c r="O574" s="43"/>
      <c r="P574" s="43"/>
    </row>
    <row r="575" spans="5:16" x14ac:dyDescent="0.25">
      <c r="E575" s="43"/>
      <c r="F575" s="43"/>
      <c r="O575" s="43"/>
      <c r="P575" s="43"/>
    </row>
    <row r="576" spans="5:16" x14ac:dyDescent="0.25">
      <c r="E576" s="43"/>
      <c r="F576" s="43"/>
      <c r="O576" s="43"/>
      <c r="P576" s="43"/>
    </row>
    <row r="577" spans="5:16" x14ac:dyDescent="0.25">
      <c r="E577" s="43"/>
      <c r="F577" s="43"/>
      <c r="O577" s="43"/>
      <c r="P577" s="43"/>
    </row>
    <row r="578" spans="5:16" x14ac:dyDescent="0.25">
      <c r="E578" s="43"/>
      <c r="F578" s="43"/>
      <c r="O578" s="43"/>
      <c r="P578" s="43"/>
    </row>
    <row r="579" spans="5:16" x14ac:dyDescent="0.25">
      <c r="E579" s="43"/>
      <c r="F579" s="43"/>
      <c r="O579" s="43"/>
      <c r="P579" s="43"/>
    </row>
    <row r="580" spans="5:16" x14ac:dyDescent="0.25">
      <c r="E580" s="43"/>
      <c r="F580" s="43"/>
      <c r="O580" s="43"/>
      <c r="P580" s="43"/>
    </row>
    <row r="581" spans="5:16" x14ac:dyDescent="0.25">
      <c r="E581" s="43"/>
      <c r="F581" s="43"/>
      <c r="O581" s="43"/>
      <c r="P581" s="43"/>
    </row>
    <row r="582" spans="5:16" x14ac:dyDescent="0.25">
      <c r="E582" s="43"/>
      <c r="F582" s="43"/>
      <c r="O582" s="43"/>
      <c r="P582" s="43"/>
    </row>
    <row r="583" spans="5:16" x14ac:dyDescent="0.25">
      <c r="E583" s="43"/>
      <c r="F583" s="43"/>
      <c r="O583" s="43"/>
      <c r="P583" s="43"/>
    </row>
    <row r="584" spans="5:16" x14ac:dyDescent="0.25">
      <c r="E584" s="43"/>
      <c r="F584" s="43"/>
      <c r="O584" s="43"/>
      <c r="P584" s="43"/>
    </row>
    <row r="585" spans="5:16" x14ac:dyDescent="0.25">
      <c r="E585" s="43"/>
      <c r="F585" s="43"/>
      <c r="O585" s="43"/>
      <c r="P585" s="43"/>
    </row>
    <row r="586" spans="5:16" x14ac:dyDescent="0.25">
      <c r="E586" s="43"/>
      <c r="F586" s="43"/>
      <c r="O586" s="43"/>
      <c r="P586" s="43"/>
    </row>
    <row r="587" spans="5:16" x14ac:dyDescent="0.25">
      <c r="E587" s="43"/>
      <c r="F587" s="43"/>
      <c r="O587" s="43"/>
      <c r="P587" s="43"/>
    </row>
    <row r="588" spans="5:16" x14ac:dyDescent="0.25">
      <c r="E588" s="43"/>
      <c r="F588" s="43"/>
      <c r="O588" s="43"/>
      <c r="P588" s="43"/>
    </row>
    <row r="589" spans="5:16" x14ac:dyDescent="0.25">
      <c r="E589" s="43"/>
      <c r="F589" s="43"/>
      <c r="O589" s="43"/>
      <c r="P589" s="43"/>
    </row>
    <row r="590" spans="5:16" x14ac:dyDescent="0.25">
      <c r="E590" s="43"/>
      <c r="F590" s="43"/>
      <c r="O590" s="43"/>
      <c r="P590" s="43"/>
    </row>
    <row r="591" spans="5:16" x14ac:dyDescent="0.25">
      <c r="E591" s="43"/>
      <c r="F591" s="43"/>
      <c r="O591" s="43"/>
      <c r="P591" s="43"/>
    </row>
    <row r="592" spans="5:16" x14ac:dyDescent="0.25">
      <c r="E592" s="43"/>
      <c r="F592" s="43"/>
      <c r="O592" s="43"/>
      <c r="P592" s="43"/>
    </row>
    <row r="593" spans="5:16" x14ac:dyDescent="0.25">
      <c r="E593" s="43"/>
      <c r="F593" s="43"/>
      <c r="O593" s="43"/>
      <c r="P593" s="43"/>
    </row>
    <row r="594" spans="5:16" x14ac:dyDescent="0.25">
      <c r="E594" s="43"/>
      <c r="F594" s="43"/>
      <c r="O594" s="43"/>
      <c r="P594" s="43"/>
    </row>
    <row r="595" spans="5:16" x14ac:dyDescent="0.25">
      <c r="E595" s="43"/>
      <c r="F595" s="43"/>
      <c r="O595" s="43"/>
      <c r="P595" s="43"/>
    </row>
    <row r="596" spans="5:16" x14ac:dyDescent="0.25">
      <c r="E596" s="43"/>
      <c r="F596" s="43"/>
      <c r="O596" s="43"/>
      <c r="P596" s="43"/>
    </row>
    <row r="597" spans="5:16" x14ac:dyDescent="0.25">
      <c r="E597" s="43"/>
      <c r="F597" s="43"/>
      <c r="O597" s="43"/>
      <c r="P597" s="43"/>
    </row>
    <row r="598" spans="5:16" x14ac:dyDescent="0.25">
      <c r="E598" s="43"/>
      <c r="F598" s="43"/>
      <c r="O598" s="43"/>
      <c r="P598" s="43"/>
    </row>
    <row r="599" spans="5:16" x14ac:dyDescent="0.25">
      <c r="E599" s="43"/>
      <c r="F599" s="43"/>
      <c r="O599" s="43"/>
      <c r="P599" s="43"/>
    </row>
    <row r="600" spans="5:16" x14ac:dyDescent="0.25">
      <c r="E600" s="43"/>
      <c r="F600" s="43"/>
      <c r="O600" s="43"/>
      <c r="P600" s="43"/>
    </row>
    <row r="601" spans="5:16" x14ac:dyDescent="0.25">
      <c r="E601" s="43"/>
      <c r="F601" s="43"/>
      <c r="O601" s="43"/>
      <c r="P601" s="43"/>
    </row>
    <row r="602" spans="5:16" x14ac:dyDescent="0.25">
      <c r="E602" s="43"/>
      <c r="F602" s="43"/>
      <c r="O602" s="43"/>
      <c r="P602" s="43"/>
    </row>
    <row r="603" spans="5:16" x14ac:dyDescent="0.25">
      <c r="E603" s="43"/>
      <c r="F603" s="43"/>
      <c r="O603" s="43"/>
      <c r="P603" s="43"/>
    </row>
    <row r="604" spans="5:16" x14ac:dyDescent="0.25">
      <c r="E604" s="43"/>
      <c r="F604" s="43"/>
      <c r="O604" s="43"/>
      <c r="P604" s="43"/>
    </row>
    <row r="605" spans="5:16" x14ac:dyDescent="0.25">
      <c r="E605" s="43"/>
      <c r="F605" s="43"/>
      <c r="O605" s="43"/>
      <c r="P605" s="43"/>
    </row>
    <row r="606" spans="5:16" x14ac:dyDescent="0.25">
      <c r="E606" s="43"/>
      <c r="F606" s="43"/>
      <c r="O606" s="43"/>
      <c r="P606" s="43"/>
    </row>
    <row r="607" spans="5:16" x14ac:dyDescent="0.25">
      <c r="E607" s="43"/>
      <c r="F607" s="43"/>
      <c r="O607" s="43"/>
      <c r="P607" s="43"/>
    </row>
    <row r="608" spans="5:16" x14ac:dyDescent="0.25">
      <c r="E608" s="43"/>
      <c r="F608" s="43"/>
      <c r="O608" s="43"/>
      <c r="P608" s="43"/>
    </row>
    <row r="609" spans="5:16" x14ac:dyDescent="0.25">
      <c r="E609" s="43"/>
      <c r="F609" s="43"/>
      <c r="O609" s="43"/>
      <c r="P609" s="43"/>
    </row>
    <row r="610" spans="5:16" x14ac:dyDescent="0.25">
      <c r="E610" s="43"/>
      <c r="F610" s="43"/>
      <c r="O610" s="43"/>
      <c r="P610" s="43"/>
    </row>
    <row r="611" spans="5:16" x14ac:dyDescent="0.25">
      <c r="E611" s="43"/>
      <c r="F611" s="43"/>
      <c r="O611" s="43"/>
      <c r="P611" s="43"/>
    </row>
    <row r="612" spans="5:16" x14ac:dyDescent="0.25">
      <c r="E612" s="43"/>
      <c r="F612" s="43"/>
      <c r="O612" s="43"/>
      <c r="P612" s="43"/>
    </row>
    <row r="613" spans="5:16" x14ac:dyDescent="0.25">
      <c r="E613" s="43"/>
      <c r="F613" s="43"/>
      <c r="O613" s="43"/>
      <c r="P613" s="43"/>
    </row>
    <row r="614" spans="5:16" x14ac:dyDescent="0.25">
      <c r="E614" s="43"/>
      <c r="F614" s="43"/>
      <c r="O614" s="43"/>
      <c r="P614" s="43"/>
    </row>
    <row r="615" spans="5:16" x14ac:dyDescent="0.25">
      <c r="E615" s="43"/>
      <c r="F615" s="43"/>
      <c r="O615" s="43"/>
      <c r="P615" s="43"/>
    </row>
    <row r="616" spans="5:16" x14ac:dyDescent="0.25">
      <c r="E616" s="43"/>
      <c r="F616" s="43"/>
      <c r="O616" s="43"/>
      <c r="P616" s="43"/>
    </row>
    <row r="617" spans="5:16" x14ac:dyDescent="0.25">
      <c r="E617" s="43"/>
      <c r="F617" s="43"/>
      <c r="O617" s="43"/>
      <c r="P617" s="43"/>
    </row>
    <row r="618" spans="5:16" x14ac:dyDescent="0.25">
      <c r="E618" s="43"/>
      <c r="F618" s="43"/>
      <c r="O618" s="43"/>
      <c r="P618" s="43"/>
    </row>
    <row r="619" spans="5:16" x14ac:dyDescent="0.25">
      <c r="E619" s="43"/>
      <c r="F619" s="43"/>
      <c r="O619" s="43"/>
      <c r="P619" s="43"/>
    </row>
    <row r="620" spans="5:16" x14ac:dyDescent="0.25">
      <c r="E620" s="43"/>
      <c r="F620" s="43"/>
      <c r="O620" s="43"/>
      <c r="P620" s="43"/>
    </row>
    <row r="621" spans="5:16" x14ac:dyDescent="0.25">
      <c r="E621" s="43"/>
      <c r="F621" s="43"/>
      <c r="O621" s="43"/>
      <c r="P621" s="43"/>
    </row>
    <row r="622" spans="5:16" x14ac:dyDescent="0.25">
      <c r="E622" s="43"/>
      <c r="F622" s="43"/>
      <c r="O622" s="43"/>
      <c r="P622" s="43"/>
    </row>
    <row r="623" spans="5:16" x14ac:dyDescent="0.25">
      <c r="E623" s="43"/>
      <c r="F623" s="43"/>
      <c r="O623" s="43"/>
      <c r="P623" s="43"/>
    </row>
    <row r="624" spans="5:16" x14ac:dyDescent="0.25">
      <c r="E624" s="43"/>
      <c r="F624" s="43"/>
      <c r="O624" s="43"/>
      <c r="P624" s="43"/>
    </row>
    <row r="625" spans="5:16" x14ac:dyDescent="0.25">
      <c r="E625" s="43"/>
      <c r="F625" s="43"/>
      <c r="O625" s="43"/>
      <c r="P625" s="43"/>
    </row>
    <row r="626" spans="5:16" x14ac:dyDescent="0.25">
      <c r="E626" s="43"/>
      <c r="F626" s="43"/>
      <c r="O626" s="43"/>
      <c r="P626" s="43"/>
    </row>
    <row r="627" spans="5:16" x14ac:dyDescent="0.25">
      <c r="E627" s="43"/>
      <c r="F627" s="43"/>
      <c r="O627" s="43"/>
      <c r="P627" s="43"/>
    </row>
    <row r="628" spans="5:16" x14ac:dyDescent="0.25">
      <c r="E628" s="43"/>
      <c r="F628" s="43"/>
      <c r="O628" s="43"/>
      <c r="P628" s="43"/>
    </row>
    <row r="629" spans="5:16" x14ac:dyDescent="0.25">
      <c r="E629" s="43"/>
      <c r="F629" s="43"/>
      <c r="O629" s="43"/>
      <c r="P629" s="43"/>
    </row>
    <row r="630" spans="5:16" x14ac:dyDescent="0.25">
      <c r="E630" s="43"/>
      <c r="F630" s="43"/>
      <c r="O630" s="43"/>
      <c r="P630" s="43"/>
    </row>
    <row r="631" spans="5:16" x14ac:dyDescent="0.25">
      <c r="E631" s="43"/>
      <c r="F631" s="43"/>
      <c r="O631" s="43"/>
      <c r="P631" s="43"/>
    </row>
    <row r="632" spans="5:16" x14ac:dyDescent="0.25">
      <c r="E632" s="43"/>
      <c r="F632" s="43"/>
      <c r="O632" s="43"/>
      <c r="P632" s="43"/>
    </row>
    <row r="633" spans="5:16" x14ac:dyDescent="0.25">
      <c r="E633" s="43"/>
      <c r="F633" s="43"/>
      <c r="O633" s="43"/>
      <c r="P633" s="43"/>
    </row>
    <row r="634" spans="5:16" x14ac:dyDescent="0.25">
      <c r="E634" s="43"/>
      <c r="F634" s="43"/>
      <c r="O634" s="43"/>
      <c r="P634" s="43"/>
    </row>
    <row r="635" spans="5:16" x14ac:dyDescent="0.25">
      <c r="E635" s="43"/>
      <c r="F635" s="43"/>
      <c r="O635" s="43"/>
      <c r="P635" s="43"/>
    </row>
    <row r="636" spans="5:16" x14ac:dyDescent="0.25">
      <c r="E636" s="43"/>
      <c r="F636" s="43"/>
      <c r="O636" s="43"/>
      <c r="P636" s="43"/>
    </row>
    <row r="637" spans="5:16" x14ac:dyDescent="0.25">
      <c r="E637" s="43"/>
      <c r="F637" s="43"/>
      <c r="O637" s="43"/>
      <c r="P637" s="43"/>
    </row>
    <row r="638" spans="5:16" x14ac:dyDescent="0.25">
      <c r="E638" s="43"/>
      <c r="F638" s="43"/>
      <c r="O638" s="43"/>
      <c r="P638" s="43"/>
    </row>
    <row r="639" spans="5:16" x14ac:dyDescent="0.25">
      <c r="E639" s="43"/>
      <c r="F639" s="43"/>
      <c r="O639" s="43"/>
      <c r="P639" s="43"/>
    </row>
    <row r="640" spans="5:16" x14ac:dyDescent="0.25">
      <c r="E640" s="43"/>
      <c r="F640" s="43"/>
      <c r="O640" s="43"/>
      <c r="P640" s="43"/>
    </row>
    <row r="641" spans="5:16" x14ac:dyDescent="0.25">
      <c r="E641" s="43"/>
      <c r="F641" s="43"/>
      <c r="O641" s="43"/>
      <c r="P641" s="43"/>
    </row>
    <row r="642" spans="5:16" x14ac:dyDescent="0.25">
      <c r="E642" s="43"/>
      <c r="F642" s="43"/>
      <c r="O642" s="43"/>
      <c r="P642" s="43"/>
    </row>
    <row r="643" spans="5:16" x14ac:dyDescent="0.25">
      <c r="E643" s="43"/>
      <c r="F643" s="43"/>
      <c r="O643" s="43"/>
      <c r="P643" s="43"/>
    </row>
    <row r="644" spans="5:16" x14ac:dyDescent="0.25">
      <c r="E644" s="43"/>
      <c r="F644" s="43"/>
      <c r="O644" s="43"/>
      <c r="P644" s="43"/>
    </row>
    <row r="645" spans="5:16" x14ac:dyDescent="0.25">
      <c r="E645" s="43"/>
      <c r="F645" s="43"/>
      <c r="O645" s="43"/>
      <c r="P645" s="43"/>
    </row>
    <row r="646" spans="5:16" x14ac:dyDescent="0.25">
      <c r="E646" s="43"/>
      <c r="F646" s="43"/>
      <c r="O646" s="43"/>
      <c r="P646" s="43"/>
    </row>
    <row r="647" spans="5:16" x14ac:dyDescent="0.25">
      <c r="E647" s="43"/>
      <c r="F647" s="43"/>
      <c r="O647" s="43"/>
      <c r="P647" s="43"/>
    </row>
    <row r="648" spans="5:16" x14ac:dyDescent="0.25">
      <c r="E648" s="43"/>
      <c r="F648" s="43"/>
      <c r="O648" s="43"/>
      <c r="P648" s="43"/>
    </row>
    <row r="649" spans="5:16" x14ac:dyDescent="0.25">
      <c r="E649" s="43"/>
      <c r="F649" s="43"/>
      <c r="O649" s="43"/>
      <c r="P649" s="43"/>
    </row>
    <row r="650" spans="5:16" x14ac:dyDescent="0.25">
      <c r="E650" s="43"/>
      <c r="F650" s="43"/>
      <c r="O650" s="43"/>
      <c r="P650" s="43"/>
    </row>
    <row r="651" spans="5:16" x14ac:dyDescent="0.25">
      <c r="E651" s="43"/>
      <c r="F651" s="43"/>
      <c r="O651" s="43"/>
      <c r="P651" s="43"/>
    </row>
    <row r="652" spans="5:16" x14ac:dyDescent="0.25">
      <c r="E652" s="43"/>
      <c r="F652" s="43"/>
      <c r="O652" s="43"/>
      <c r="P652" s="43"/>
    </row>
    <row r="653" spans="5:16" x14ac:dyDescent="0.25">
      <c r="E653" s="43"/>
      <c r="F653" s="43"/>
      <c r="O653" s="43"/>
      <c r="P653" s="43"/>
    </row>
    <row r="654" spans="5:16" x14ac:dyDescent="0.25">
      <c r="E654" s="43"/>
      <c r="F654" s="43"/>
      <c r="O654" s="43"/>
      <c r="P654" s="43"/>
    </row>
    <row r="655" spans="5:16" x14ac:dyDescent="0.25">
      <c r="E655" s="43"/>
      <c r="F655" s="43"/>
      <c r="O655" s="43"/>
      <c r="P655" s="43"/>
    </row>
    <row r="656" spans="5:16" x14ac:dyDescent="0.25">
      <c r="E656" s="43"/>
      <c r="F656" s="43"/>
      <c r="O656" s="43"/>
      <c r="P656" s="43"/>
    </row>
    <row r="657" spans="5:16" x14ac:dyDescent="0.25">
      <c r="E657" s="43"/>
      <c r="F657" s="43"/>
      <c r="O657" s="43"/>
      <c r="P657" s="43"/>
    </row>
    <row r="658" spans="5:16" x14ac:dyDescent="0.25">
      <c r="E658" s="43"/>
      <c r="F658" s="43"/>
      <c r="O658" s="43"/>
      <c r="P658" s="43"/>
    </row>
    <row r="659" spans="5:16" x14ac:dyDescent="0.25">
      <c r="E659" s="43"/>
      <c r="F659" s="43"/>
      <c r="O659" s="43"/>
      <c r="P659" s="43"/>
    </row>
    <row r="660" spans="5:16" x14ac:dyDescent="0.25">
      <c r="E660" s="43"/>
      <c r="F660" s="43"/>
      <c r="O660" s="43"/>
      <c r="P660" s="43"/>
    </row>
    <row r="661" spans="5:16" x14ac:dyDescent="0.25">
      <c r="E661" s="43"/>
      <c r="F661" s="43"/>
      <c r="O661" s="43"/>
      <c r="P661" s="43"/>
    </row>
    <row r="662" spans="5:16" x14ac:dyDescent="0.25">
      <c r="E662" s="43"/>
      <c r="F662" s="43"/>
      <c r="O662" s="43"/>
      <c r="P662" s="43"/>
    </row>
    <row r="663" spans="5:16" x14ac:dyDescent="0.25">
      <c r="E663" s="43"/>
      <c r="F663" s="43"/>
      <c r="O663" s="43"/>
      <c r="P663" s="43"/>
    </row>
    <row r="664" spans="5:16" x14ac:dyDescent="0.25">
      <c r="E664" s="43"/>
      <c r="F664" s="43"/>
      <c r="O664" s="43"/>
      <c r="P664" s="43"/>
    </row>
    <row r="665" spans="5:16" x14ac:dyDescent="0.25">
      <c r="E665" s="43"/>
      <c r="F665" s="43"/>
      <c r="O665" s="43"/>
      <c r="P665" s="43"/>
    </row>
    <row r="666" spans="5:16" x14ac:dyDescent="0.25">
      <c r="E666" s="43"/>
      <c r="F666" s="43"/>
      <c r="O666" s="43"/>
      <c r="P666" s="43"/>
    </row>
    <row r="667" spans="5:16" x14ac:dyDescent="0.25">
      <c r="E667" s="43"/>
      <c r="F667" s="43"/>
      <c r="O667" s="43"/>
      <c r="P667" s="43"/>
    </row>
    <row r="668" spans="5:16" x14ac:dyDescent="0.25">
      <c r="E668" s="43"/>
      <c r="F668" s="43"/>
      <c r="O668" s="43"/>
      <c r="P668" s="43"/>
    </row>
    <row r="669" spans="5:16" x14ac:dyDescent="0.25">
      <c r="E669" s="43"/>
      <c r="F669" s="43"/>
      <c r="O669" s="43"/>
      <c r="P669" s="43"/>
    </row>
    <row r="670" spans="5:16" x14ac:dyDescent="0.25">
      <c r="E670" s="43"/>
      <c r="F670" s="43"/>
      <c r="O670" s="43"/>
      <c r="P670" s="43"/>
    </row>
    <row r="671" spans="5:16" x14ac:dyDescent="0.25">
      <c r="E671" s="43"/>
      <c r="F671" s="43"/>
      <c r="O671" s="43"/>
      <c r="P671" s="43"/>
    </row>
    <row r="672" spans="5:16" x14ac:dyDescent="0.25">
      <c r="E672" s="43"/>
      <c r="F672" s="43"/>
      <c r="O672" s="43"/>
      <c r="P672" s="43"/>
    </row>
    <row r="673" spans="5:16" x14ac:dyDescent="0.25">
      <c r="E673" s="43"/>
      <c r="F673" s="43"/>
      <c r="O673" s="43"/>
      <c r="P673" s="43"/>
    </row>
    <row r="674" spans="5:16" x14ac:dyDescent="0.25">
      <c r="E674" s="43"/>
      <c r="F674" s="43"/>
      <c r="O674" s="43"/>
      <c r="P674" s="43"/>
    </row>
    <row r="675" spans="5:16" x14ac:dyDescent="0.25">
      <c r="E675" s="43"/>
      <c r="F675" s="43"/>
      <c r="O675" s="43"/>
      <c r="P675" s="43"/>
    </row>
    <row r="676" spans="5:16" x14ac:dyDescent="0.25">
      <c r="E676" s="43"/>
      <c r="F676" s="43"/>
      <c r="O676" s="43"/>
      <c r="P676" s="43"/>
    </row>
    <row r="677" spans="5:16" x14ac:dyDescent="0.25">
      <c r="E677" s="43"/>
      <c r="F677" s="43"/>
      <c r="O677" s="43"/>
      <c r="P677" s="43"/>
    </row>
    <row r="678" spans="5:16" x14ac:dyDescent="0.25">
      <c r="E678" s="43"/>
      <c r="F678" s="43"/>
      <c r="O678" s="43"/>
      <c r="P678" s="43"/>
    </row>
    <row r="679" spans="5:16" x14ac:dyDescent="0.25">
      <c r="E679" s="43"/>
      <c r="F679" s="43"/>
      <c r="O679" s="43"/>
      <c r="P679" s="43"/>
    </row>
    <row r="680" spans="5:16" x14ac:dyDescent="0.25">
      <c r="E680" s="43"/>
      <c r="F680" s="43"/>
      <c r="O680" s="43"/>
      <c r="P680" s="43"/>
    </row>
    <row r="681" spans="5:16" x14ac:dyDescent="0.25">
      <c r="E681" s="43"/>
      <c r="F681" s="43"/>
      <c r="O681" s="43"/>
      <c r="P681" s="43"/>
    </row>
    <row r="682" spans="5:16" x14ac:dyDescent="0.25">
      <c r="E682" s="43"/>
      <c r="F682" s="43"/>
      <c r="O682" s="43"/>
      <c r="P682" s="43"/>
    </row>
    <row r="683" spans="5:16" x14ac:dyDescent="0.25">
      <c r="E683" s="43"/>
      <c r="F683" s="43"/>
      <c r="O683" s="43"/>
      <c r="P683" s="43"/>
    </row>
    <row r="684" spans="5:16" x14ac:dyDescent="0.25">
      <c r="E684" s="43"/>
      <c r="F684" s="43"/>
      <c r="O684" s="43"/>
      <c r="P684" s="43"/>
    </row>
    <row r="685" spans="5:16" x14ac:dyDescent="0.25">
      <c r="E685" s="43"/>
      <c r="F685" s="43"/>
      <c r="O685" s="43"/>
      <c r="P685" s="43"/>
    </row>
    <row r="686" spans="5:16" x14ac:dyDescent="0.25">
      <c r="E686" s="43"/>
      <c r="F686" s="43"/>
      <c r="O686" s="43"/>
      <c r="P686" s="43"/>
    </row>
    <row r="687" spans="5:16" x14ac:dyDescent="0.25">
      <c r="E687" s="43"/>
      <c r="F687" s="43"/>
      <c r="O687" s="43"/>
      <c r="P687" s="43"/>
    </row>
    <row r="688" spans="5:16" x14ac:dyDescent="0.25">
      <c r="E688" s="43"/>
      <c r="F688" s="43"/>
      <c r="O688" s="43"/>
      <c r="P688" s="43"/>
    </row>
    <row r="689" spans="5:16" x14ac:dyDescent="0.25">
      <c r="E689" s="43"/>
      <c r="F689" s="43"/>
      <c r="O689" s="43"/>
      <c r="P689" s="43"/>
    </row>
    <row r="690" spans="5:16" x14ac:dyDescent="0.25">
      <c r="E690" s="43"/>
      <c r="F690" s="43"/>
      <c r="O690" s="43"/>
      <c r="P690" s="43"/>
    </row>
    <row r="691" spans="5:16" x14ac:dyDescent="0.25">
      <c r="E691" s="43"/>
      <c r="F691" s="43"/>
      <c r="O691" s="43"/>
      <c r="P691" s="43"/>
    </row>
    <row r="692" spans="5:16" x14ac:dyDescent="0.25">
      <c r="E692" s="43"/>
      <c r="F692" s="43"/>
      <c r="O692" s="43"/>
      <c r="P692" s="43"/>
    </row>
    <row r="693" spans="5:16" x14ac:dyDescent="0.25">
      <c r="E693" s="43"/>
      <c r="F693" s="43"/>
      <c r="O693" s="43"/>
      <c r="P693" s="43"/>
    </row>
    <row r="694" spans="5:16" x14ac:dyDescent="0.25">
      <c r="E694" s="43"/>
      <c r="F694" s="43"/>
      <c r="O694" s="43"/>
      <c r="P694" s="43"/>
    </row>
    <row r="695" spans="5:16" x14ac:dyDescent="0.25">
      <c r="E695" s="43"/>
      <c r="F695" s="43"/>
      <c r="O695" s="43"/>
      <c r="P695" s="43"/>
    </row>
    <row r="696" spans="5:16" x14ac:dyDescent="0.25">
      <c r="E696" s="43"/>
      <c r="F696" s="43"/>
      <c r="O696" s="43"/>
      <c r="P696" s="43"/>
    </row>
    <row r="697" spans="5:16" x14ac:dyDescent="0.25">
      <c r="E697" s="43"/>
      <c r="F697" s="43"/>
      <c r="O697" s="43"/>
      <c r="P697" s="43"/>
    </row>
    <row r="698" spans="5:16" x14ac:dyDescent="0.25">
      <c r="E698" s="43"/>
      <c r="F698" s="43"/>
      <c r="O698" s="43"/>
      <c r="P698" s="43"/>
    </row>
    <row r="699" spans="5:16" x14ac:dyDescent="0.25">
      <c r="E699" s="43"/>
      <c r="F699" s="43"/>
      <c r="O699" s="43"/>
      <c r="P699" s="43"/>
    </row>
    <row r="700" spans="5:16" x14ac:dyDescent="0.25">
      <c r="E700" s="43"/>
      <c r="F700" s="43"/>
      <c r="O700" s="43"/>
      <c r="P700" s="43"/>
    </row>
    <row r="701" spans="5:16" x14ac:dyDescent="0.25">
      <c r="E701" s="43"/>
      <c r="F701" s="43"/>
      <c r="O701" s="43"/>
      <c r="P701" s="43"/>
    </row>
    <row r="702" spans="5:16" x14ac:dyDescent="0.25">
      <c r="E702" s="43"/>
      <c r="F702" s="43"/>
      <c r="O702" s="43"/>
      <c r="P702" s="43"/>
    </row>
    <row r="703" spans="5:16" x14ac:dyDescent="0.25">
      <c r="E703" s="43"/>
      <c r="F703" s="43"/>
      <c r="O703" s="43"/>
      <c r="P703" s="43"/>
    </row>
    <row r="704" spans="5:16" x14ac:dyDescent="0.25">
      <c r="E704" s="43"/>
      <c r="F704" s="43"/>
      <c r="O704" s="43"/>
      <c r="P704" s="43"/>
    </row>
    <row r="705" spans="5:16" x14ac:dyDescent="0.25">
      <c r="E705" s="43"/>
      <c r="F705" s="43"/>
      <c r="O705" s="43"/>
      <c r="P705" s="43"/>
    </row>
    <row r="706" spans="5:16" x14ac:dyDescent="0.25">
      <c r="E706" s="43"/>
      <c r="F706" s="43"/>
      <c r="O706" s="43"/>
      <c r="P706" s="43"/>
    </row>
    <row r="707" spans="5:16" x14ac:dyDescent="0.25">
      <c r="E707" s="43"/>
      <c r="F707" s="43"/>
      <c r="O707" s="43"/>
      <c r="P707" s="43"/>
    </row>
    <row r="708" spans="5:16" x14ac:dyDescent="0.25">
      <c r="E708" s="43"/>
      <c r="F708" s="43"/>
      <c r="O708" s="43"/>
      <c r="P708" s="43"/>
    </row>
    <row r="709" spans="5:16" x14ac:dyDescent="0.25">
      <c r="E709" s="43"/>
      <c r="F709" s="43"/>
      <c r="O709" s="43"/>
      <c r="P709" s="43"/>
    </row>
    <row r="710" spans="5:16" x14ac:dyDescent="0.25">
      <c r="E710" s="43"/>
      <c r="F710" s="43"/>
      <c r="O710" s="43"/>
      <c r="P710" s="43"/>
    </row>
    <row r="711" spans="5:16" x14ac:dyDescent="0.25">
      <c r="E711" s="43"/>
      <c r="F711" s="43"/>
      <c r="O711" s="43"/>
      <c r="P711" s="43"/>
    </row>
    <row r="712" spans="5:16" x14ac:dyDescent="0.25">
      <c r="E712" s="43"/>
      <c r="F712" s="43"/>
      <c r="O712" s="43"/>
      <c r="P712" s="43"/>
    </row>
    <row r="713" spans="5:16" x14ac:dyDescent="0.25">
      <c r="E713" s="43"/>
      <c r="F713" s="43"/>
      <c r="O713" s="43"/>
      <c r="P713" s="43"/>
    </row>
    <row r="714" spans="5:16" x14ac:dyDescent="0.25">
      <c r="E714" s="43"/>
      <c r="F714" s="43"/>
      <c r="O714" s="43"/>
      <c r="P714" s="43"/>
    </row>
    <row r="715" spans="5:16" x14ac:dyDescent="0.25">
      <c r="E715" s="43"/>
      <c r="F715" s="43"/>
      <c r="O715" s="43"/>
      <c r="P715" s="43"/>
    </row>
    <row r="716" spans="5:16" x14ac:dyDescent="0.25">
      <c r="E716" s="43"/>
      <c r="F716" s="43"/>
      <c r="O716" s="43"/>
      <c r="P716" s="43"/>
    </row>
    <row r="717" spans="5:16" x14ac:dyDescent="0.25">
      <c r="E717" s="43"/>
      <c r="F717" s="43"/>
      <c r="O717" s="43"/>
      <c r="P717" s="43"/>
    </row>
    <row r="718" spans="5:16" x14ac:dyDescent="0.25">
      <c r="E718" s="43"/>
      <c r="F718" s="43"/>
      <c r="O718" s="43"/>
      <c r="P718" s="43"/>
    </row>
    <row r="719" spans="5:16" x14ac:dyDescent="0.25">
      <c r="E719" s="43"/>
      <c r="F719" s="43"/>
      <c r="O719" s="43"/>
      <c r="P719" s="43"/>
    </row>
    <row r="720" spans="5:16" x14ac:dyDescent="0.25">
      <c r="E720" s="43"/>
      <c r="F720" s="43"/>
      <c r="O720" s="43"/>
      <c r="P720" s="43"/>
    </row>
    <row r="721" spans="5:16" x14ac:dyDescent="0.25">
      <c r="E721" s="43"/>
      <c r="F721" s="43"/>
      <c r="O721" s="43"/>
      <c r="P721" s="43"/>
    </row>
    <row r="722" spans="5:16" x14ac:dyDescent="0.25">
      <c r="E722" s="43"/>
      <c r="F722" s="43"/>
      <c r="O722" s="43"/>
      <c r="P722" s="43"/>
    </row>
    <row r="723" spans="5:16" x14ac:dyDescent="0.25">
      <c r="E723" s="43"/>
      <c r="F723" s="43"/>
      <c r="O723" s="43"/>
      <c r="P723" s="43"/>
    </row>
    <row r="724" spans="5:16" x14ac:dyDescent="0.25">
      <c r="E724" s="43"/>
      <c r="F724" s="43"/>
      <c r="O724" s="43"/>
      <c r="P724" s="43"/>
    </row>
    <row r="725" spans="5:16" x14ac:dyDescent="0.25">
      <c r="E725" s="43"/>
      <c r="F725" s="43"/>
      <c r="O725" s="43"/>
      <c r="P725" s="43"/>
    </row>
    <row r="726" spans="5:16" x14ac:dyDescent="0.25">
      <c r="E726" s="43"/>
      <c r="F726" s="43"/>
      <c r="O726" s="43"/>
      <c r="P726" s="43"/>
    </row>
    <row r="727" spans="5:16" x14ac:dyDescent="0.25">
      <c r="E727" s="43"/>
      <c r="F727" s="43"/>
      <c r="O727" s="43"/>
      <c r="P727" s="43"/>
    </row>
    <row r="728" spans="5:16" x14ac:dyDescent="0.25">
      <c r="E728" s="43"/>
      <c r="F728" s="43"/>
      <c r="O728" s="43"/>
      <c r="P728" s="43"/>
    </row>
    <row r="729" spans="5:16" x14ac:dyDescent="0.25">
      <c r="E729" s="43"/>
      <c r="F729" s="43"/>
      <c r="O729" s="43"/>
      <c r="P729" s="43"/>
    </row>
    <row r="730" spans="5:16" x14ac:dyDescent="0.25">
      <c r="E730" s="43"/>
      <c r="F730" s="43"/>
      <c r="O730" s="43"/>
      <c r="P730" s="43"/>
    </row>
    <row r="731" spans="5:16" x14ac:dyDescent="0.25">
      <c r="E731" s="43"/>
      <c r="F731" s="43"/>
      <c r="O731" s="43"/>
      <c r="P731" s="43"/>
    </row>
    <row r="732" spans="5:16" x14ac:dyDescent="0.25">
      <c r="E732" s="43"/>
      <c r="F732" s="43"/>
      <c r="O732" s="43"/>
      <c r="P732" s="43"/>
    </row>
    <row r="733" spans="5:16" x14ac:dyDescent="0.25">
      <c r="E733" s="43"/>
      <c r="F733" s="43"/>
      <c r="O733" s="43"/>
      <c r="P733" s="43"/>
    </row>
    <row r="734" spans="5:16" x14ac:dyDescent="0.25">
      <c r="E734" s="43"/>
      <c r="F734" s="43"/>
      <c r="O734" s="43"/>
      <c r="P734" s="43"/>
    </row>
    <row r="735" spans="5:16" x14ac:dyDescent="0.25">
      <c r="E735" s="43"/>
      <c r="F735" s="43"/>
      <c r="O735" s="43"/>
      <c r="P735" s="43"/>
    </row>
    <row r="736" spans="5:16" x14ac:dyDescent="0.25">
      <c r="E736" s="43"/>
      <c r="F736" s="43"/>
      <c r="O736" s="43"/>
      <c r="P736" s="43"/>
    </row>
    <row r="737" spans="5:16" x14ac:dyDescent="0.25">
      <c r="E737" s="43"/>
      <c r="F737" s="43"/>
      <c r="O737" s="43"/>
      <c r="P737" s="43"/>
    </row>
    <row r="738" spans="5:16" x14ac:dyDescent="0.25">
      <c r="E738" s="43"/>
      <c r="F738" s="43"/>
      <c r="O738" s="43"/>
      <c r="P738" s="43"/>
    </row>
    <row r="739" spans="5:16" x14ac:dyDescent="0.25">
      <c r="E739" s="43"/>
      <c r="F739" s="43"/>
      <c r="O739" s="43"/>
      <c r="P739" s="43"/>
    </row>
    <row r="740" spans="5:16" x14ac:dyDescent="0.25">
      <c r="E740" s="43"/>
      <c r="F740" s="43"/>
      <c r="O740" s="43"/>
      <c r="P740" s="43"/>
    </row>
    <row r="741" spans="5:16" x14ac:dyDescent="0.25">
      <c r="E741" s="43"/>
      <c r="F741" s="43"/>
      <c r="O741" s="43"/>
      <c r="P741" s="43"/>
    </row>
    <row r="742" spans="5:16" x14ac:dyDescent="0.25">
      <c r="E742" s="43"/>
      <c r="F742" s="43"/>
      <c r="O742" s="43"/>
      <c r="P742" s="43"/>
    </row>
    <row r="743" spans="5:16" x14ac:dyDescent="0.25">
      <c r="E743" s="43"/>
      <c r="F743" s="43"/>
      <c r="O743" s="43"/>
      <c r="P743" s="43"/>
    </row>
    <row r="744" spans="5:16" x14ac:dyDescent="0.25">
      <c r="E744" s="43"/>
      <c r="F744" s="43"/>
      <c r="O744" s="43"/>
      <c r="P744" s="43"/>
    </row>
    <row r="745" spans="5:16" x14ac:dyDescent="0.25">
      <c r="E745" s="43"/>
      <c r="F745" s="43"/>
      <c r="O745" s="43"/>
      <c r="P745" s="43"/>
    </row>
    <row r="746" spans="5:16" x14ac:dyDescent="0.25">
      <c r="E746" s="43"/>
      <c r="F746" s="43"/>
      <c r="O746" s="43"/>
      <c r="P746" s="43"/>
    </row>
    <row r="747" spans="5:16" x14ac:dyDescent="0.25">
      <c r="E747" s="43"/>
      <c r="F747" s="43"/>
      <c r="O747" s="43"/>
      <c r="P747" s="43"/>
    </row>
    <row r="748" spans="5:16" x14ac:dyDescent="0.25">
      <c r="E748" s="43"/>
      <c r="F748" s="43"/>
      <c r="O748" s="43"/>
      <c r="P748" s="43"/>
    </row>
    <row r="749" spans="5:16" x14ac:dyDescent="0.25">
      <c r="E749" s="43"/>
      <c r="F749" s="43"/>
      <c r="O749" s="43"/>
      <c r="P749" s="43"/>
    </row>
    <row r="750" spans="5:16" x14ac:dyDescent="0.25">
      <c r="E750" s="43"/>
      <c r="F750" s="43"/>
      <c r="O750" s="43"/>
      <c r="P750" s="43"/>
    </row>
    <row r="751" spans="5:16" x14ac:dyDescent="0.25">
      <c r="E751" s="43"/>
      <c r="F751" s="43"/>
      <c r="O751" s="43"/>
      <c r="P751" s="43"/>
    </row>
    <row r="752" spans="5:16" x14ac:dyDescent="0.25">
      <c r="E752" s="43"/>
      <c r="F752" s="43"/>
      <c r="O752" s="43"/>
      <c r="P752" s="43"/>
    </row>
    <row r="753" spans="5:16" x14ac:dyDescent="0.25">
      <c r="E753" s="43"/>
      <c r="F753" s="43"/>
      <c r="O753" s="43"/>
      <c r="P753" s="43"/>
    </row>
    <row r="754" spans="5:16" x14ac:dyDescent="0.25">
      <c r="E754" s="43"/>
      <c r="F754" s="43"/>
      <c r="O754" s="43"/>
      <c r="P754" s="43"/>
    </row>
    <row r="755" spans="5:16" x14ac:dyDescent="0.25">
      <c r="E755" s="43"/>
      <c r="F755" s="43"/>
      <c r="O755" s="43"/>
      <c r="P755" s="43"/>
    </row>
    <row r="756" spans="5:16" x14ac:dyDescent="0.25">
      <c r="E756" s="43"/>
      <c r="F756" s="43"/>
      <c r="O756" s="43"/>
      <c r="P756" s="43"/>
    </row>
    <row r="757" spans="5:16" x14ac:dyDescent="0.25">
      <c r="E757" s="43"/>
      <c r="F757" s="43"/>
      <c r="O757" s="43"/>
      <c r="P757" s="43"/>
    </row>
    <row r="758" spans="5:16" x14ac:dyDescent="0.25">
      <c r="E758" s="43"/>
      <c r="F758" s="43"/>
      <c r="O758" s="43"/>
      <c r="P758" s="43"/>
    </row>
    <row r="759" spans="5:16" x14ac:dyDescent="0.25">
      <c r="E759" s="43"/>
      <c r="F759" s="43"/>
      <c r="O759" s="43"/>
      <c r="P759" s="43"/>
    </row>
    <row r="760" spans="5:16" x14ac:dyDescent="0.25">
      <c r="E760" s="43"/>
      <c r="F760" s="43"/>
      <c r="O760" s="43"/>
      <c r="P760" s="43"/>
    </row>
    <row r="761" spans="5:16" x14ac:dyDescent="0.25">
      <c r="E761" s="43"/>
      <c r="F761" s="43"/>
      <c r="O761" s="43"/>
      <c r="P761" s="43"/>
    </row>
    <row r="762" spans="5:16" x14ac:dyDescent="0.25">
      <c r="E762" s="43"/>
      <c r="F762" s="43"/>
      <c r="O762" s="43"/>
      <c r="P762" s="43"/>
    </row>
    <row r="763" spans="5:16" x14ac:dyDescent="0.25">
      <c r="E763" s="43"/>
      <c r="F763" s="43"/>
      <c r="O763" s="43"/>
      <c r="P763" s="43"/>
    </row>
    <row r="764" spans="5:16" x14ac:dyDescent="0.25">
      <c r="E764" s="43"/>
      <c r="F764" s="43"/>
      <c r="O764" s="43"/>
      <c r="P764" s="43"/>
    </row>
    <row r="765" spans="5:16" x14ac:dyDescent="0.25">
      <c r="E765" s="43"/>
      <c r="F765" s="43"/>
      <c r="O765" s="43"/>
      <c r="P765" s="43"/>
    </row>
    <row r="766" spans="5:16" x14ac:dyDescent="0.25">
      <c r="E766" s="43"/>
      <c r="F766" s="43"/>
      <c r="O766" s="43"/>
      <c r="P766" s="43"/>
    </row>
    <row r="767" spans="5:16" x14ac:dyDescent="0.25">
      <c r="E767" s="43"/>
      <c r="F767" s="43"/>
      <c r="O767" s="43"/>
      <c r="P767" s="43"/>
    </row>
    <row r="768" spans="5:16" x14ac:dyDescent="0.25">
      <c r="E768" s="43"/>
      <c r="F768" s="43"/>
      <c r="O768" s="43"/>
      <c r="P768" s="43"/>
    </row>
    <row r="769" spans="5:16" x14ac:dyDescent="0.25">
      <c r="E769" s="43"/>
      <c r="F769" s="43"/>
      <c r="O769" s="43"/>
      <c r="P769" s="43"/>
    </row>
    <row r="770" spans="5:16" x14ac:dyDescent="0.25">
      <c r="E770" s="43"/>
      <c r="F770" s="43"/>
      <c r="O770" s="43"/>
      <c r="P770" s="43"/>
    </row>
    <row r="771" spans="5:16" x14ac:dyDescent="0.25">
      <c r="E771" s="43"/>
      <c r="F771" s="43"/>
      <c r="O771" s="43"/>
      <c r="P771" s="43"/>
    </row>
    <row r="772" spans="5:16" x14ac:dyDescent="0.25">
      <c r="E772" s="43"/>
      <c r="F772" s="43"/>
      <c r="O772" s="43"/>
      <c r="P772" s="43"/>
    </row>
    <row r="773" spans="5:16" x14ac:dyDescent="0.25">
      <c r="E773" s="43"/>
      <c r="F773" s="43"/>
      <c r="O773" s="43"/>
      <c r="P773" s="43"/>
    </row>
    <row r="774" spans="5:16" x14ac:dyDescent="0.25">
      <c r="E774" s="43"/>
      <c r="F774" s="43"/>
      <c r="O774" s="43"/>
      <c r="P774" s="43"/>
    </row>
    <row r="775" spans="5:16" x14ac:dyDescent="0.25">
      <c r="E775" s="43"/>
      <c r="F775" s="43"/>
      <c r="O775" s="43"/>
      <c r="P775" s="43"/>
    </row>
    <row r="776" spans="5:16" x14ac:dyDescent="0.25">
      <c r="E776" s="43"/>
      <c r="F776" s="43"/>
      <c r="O776" s="43"/>
      <c r="P776" s="43"/>
    </row>
    <row r="777" spans="5:16" x14ac:dyDescent="0.25">
      <c r="E777" s="43"/>
      <c r="F777" s="43"/>
      <c r="O777" s="43"/>
      <c r="P777" s="43"/>
    </row>
    <row r="778" spans="5:16" x14ac:dyDescent="0.25">
      <c r="E778" s="43"/>
      <c r="F778" s="43"/>
      <c r="O778" s="43"/>
      <c r="P778" s="43"/>
    </row>
    <row r="779" spans="5:16" x14ac:dyDescent="0.25">
      <c r="E779" s="43"/>
      <c r="F779" s="43"/>
      <c r="O779" s="43"/>
      <c r="P779" s="43"/>
    </row>
    <row r="780" spans="5:16" x14ac:dyDescent="0.25">
      <c r="E780" s="43"/>
      <c r="F780" s="43"/>
      <c r="O780" s="43"/>
      <c r="P780" s="43"/>
    </row>
    <row r="781" spans="5:16" x14ac:dyDescent="0.25">
      <c r="E781" s="43"/>
      <c r="F781" s="43"/>
      <c r="O781" s="43"/>
      <c r="P781" s="43"/>
    </row>
    <row r="782" spans="5:16" x14ac:dyDescent="0.25">
      <c r="E782" s="43"/>
      <c r="F782" s="43"/>
      <c r="O782" s="43"/>
      <c r="P782" s="43"/>
    </row>
    <row r="783" spans="5:16" x14ac:dyDescent="0.25">
      <c r="E783" s="43"/>
      <c r="F783" s="43"/>
      <c r="O783" s="43"/>
      <c r="P783" s="43"/>
    </row>
    <row r="784" spans="5:16" x14ac:dyDescent="0.25">
      <c r="E784" s="43"/>
      <c r="F784" s="43"/>
      <c r="O784" s="43"/>
      <c r="P784" s="43"/>
    </row>
    <row r="785" spans="5:16" x14ac:dyDescent="0.25">
      <c r="E785" s="43"/>
      <c r="F785" s="43"/>
      <c r="O785" s="43"/>
      <c r="P785" s="43"/>
    </row>
    <row r="786" spans="5:16" x14ac:dyDescent="0.25">
      <c r="E786" s="43"/>
      <c r="F786" s="43"/>
      <c r="O786" s="43"/>
      <c r="P786" s="43"/>
    </row>
    <row r="787" spans="5:16" x14ac:dyDescent="0.25">
      <c r="E787" s="43"/>
      <c r="F787" s="43"/>
      <c r="O787" s="43"/>
      <c r="P787" s="43"/>
    </row>
    <row r="788" spans="5:16" x14ac:dyDescent="0.25">
      <c r="E788" s="43"/>
      <c r="F788" s="43"/>
      <c r="O788" s="43"/>
      <c r="P788" s="43"/>
    </row>
    <row r="789" spans="5:16" x14ac:dyDescent="0.25">
      <c r="E789" s="43"/>
      <c r="F789" s="43"/>
      <c r="O789" s="43"/>
      <c r="P789" s="43"/>
    </row>
    <row r="790" spans="5:16" x14ac:dyDescent="0.25">
      <c r="E790" s="43"/>
      <c r="F790" s="43"/>
      <c r="O790" s="43"/>
      <c r="P790" s="43"/>
    </row>
    <row r="791" spans="5:16" x14ac:dyDescent="0.25">
      <c r="E791" s="43"/>
      <c r="F791" s="43"/>
      <c r="O791" s="43"/>
      <c r="P791" s="43"/>
    </row>
    <row r="792" spans="5:16" x14ac:dyDescent="0.25">
      <c r="E792" s="43"/>
      <c r="F792" s="43"/>
      <c r="O792" s="43"/>
      <c r="P792" s="43"/>
    </row>
    <row r="793" spans="5:16" x14ac:dyDescent="0.25">
      <c r="E793" s="43"/>
      <c r="F793" s="43"/>
      <c r="O793" s="43"/>
      <c r="P793" s="43"/>
    </row>
    <row r="794" spans="5:16" x14ac:dyDescent="0.25">
      <c r="E794" s="43"/>
      <c r="F794" s="43"/>
      <c r="O794" s="43"/>
      <c r="P794" s="43"/>
    </row>
    <row r="795" spans="5:16" x14ac:dyDescent="0.25">
      <c r="E795" s="43"/>
      <c r="F795" s="43"/>
      <c r="O795" s="43"/>
      <c r="P795" s="43"/>
    </row>
    <row r="796" spans="5:16" x14ac:dyDescent="0.25">
      <c r="E796" s="43"/>
      <c r="F796" s="43"/>
      <c r="O796" s="43"/>
      <c r="P796" s="43"/>
    </row>
    <row r="797" spans="5:16" x14ac:dyDescent="0.25">
      <c r="E797" s="43"/>
      <c r="F797" s="43"/>
      <c r="O797" s="43"/>
      <c r="P797" s="43"/>
    </row>
    <row r="798" spans="5:16" x14ac:dyDescent="0.25">
      <c r="E798" s="43"/>
      <c r="F798" s="43"/>
      <c r="O798" s="43"/>
      <c r="P798" s="43"/>
    </row>
    <row r="799" spans="5:16" x14ac:dyDescent="0.25">
      <c r="E799" s="43"/>
      <c r="F799" s="43"/>
      <c r="O799" s="43"/>
      <c r="P799" s="43"/>
    </row>
    <row r="800" spans="5:16" x14ac:dyDescent="0.25">
      <c r="E800" s="43"/>
      <c r="F800" s="43"/>
      <c r="O800" s="43"/>
      <c r="P800" s="43"/>
    </row>
    <row r="801" spans="5:16" x14ac:dyDescent="0.25">
      <c r="E801" s="43"/>
      <c r="F801" s="43"/>
      <c r="O801" s="43"/>
      <c r="P801" s="43"/>
    </row>
    <row r="802" spans="5:16" x14ac:dyDescent="0.25">
      <c r="E802" s="43"/>
      <c r="F802" s="43"/>
      <c r="O802" s="43"/>
      <c r="P802" s="43"/>
    </row>
    <row r="803" spans="5:16" x14ac:dyDescent="0.25">
      <c r="E803" s="43"/>
      <c r="F803" s="43"/>
      <c r="O803" s="43"/>
      <c r="P803" s="43"/>
    </row>
    <row r="804" spans="5:16" x14ac:dyDescent="0.25">
      <c r="E804" s="43"/>
      <c r="F804" s="43"/>
      <c r="O804" s="43"/>
      <c r="P804" s="43"/>
    </row>
    <row r="805" spans="5:16" x14ac:dyDescent="0.25">
      <c r="E805" s="43"/>
      <c r="F805" s="43"/>
      <c r="O805" s="43"/>
      <c r="P805" s="43"/>
    </row>
    <row r="806" spans="5:16" x14ac:dyDescent="0.25">
      <c r="E806" s="43"/>
      <c r="F806" s="43"/>
      <c r="O806" s="43"/>
      <c r="P806" s="43"/>
    </row>
    <row r="807" spans="5:16" x14ac:dyDescent="0.25">
      <c r="E807" s="43"/>
      <c r="F807" s="43"/>
      <c r="O807" s="43"/>
      <c r="P807" s="43"/>
    </row>
    <row r="808" spans="5:16" x14ac:dyDescent="0.25">
      <c r="E808" s="43"/>
      <c r="F808" s="43"/>
      <c r="O808" s="43"/>
      <c r="P808" s="43"/>
    </row>
    <row r="809" spans="5:16" x14ac:dyDescent="0.25">
      <c r="E809" s="43"/>
      <c r="F809" s="43"/>
      <c r="O809" s="43"/>
      <c r="P809" s="43"/>
    </row>
    <row r="810" spans="5:16" x14ac:dyDescent="0.25">
      <c r="E810" s="43"/>
      <c r="F810" s="43"/>
      <c r="O810" s="43"/>
      <c r="P810" s="43"/>
    </row>
    <row r="811" spans="5:16" x14ac:dyDescent="0.25">
      <c r="E811" s="43"/>
      <c r="F811" s="43"/>
      <c r="O811" s="43"/>
      <c r="P811" s="43"/>
    </row>
    <row r="812" spans="5:16" x14ac:dyDescent="0.25">
      <c r="E812" s="43"/>
      <c r="F812" s="43"/>
      <c r="O812" s="43"/>
      <c r="P812" s="43"/>
    </row>
    <row r="813" spans="5:16" x14ac:dyDescent="0.25">
      <c r="E813" s="43"/>
      <c r="F813" s="43"/>
      <c r="O813" s="43"/>
      <c r="P813" s="43"/>
    </row>
    <row r="814" spans="5:16" x14ac:dyDescent="0.25">
      <c r="E814" s="43"/>
      <c r="F814" s="43"/>
      <c r="O814" s="43"/>
      <c r="P814" s="43"/>
    </row>
    <row r="815" spans="5:16" x14ac:dyDescent="0.25">
      <c r="E815" s="43"/>
      <c r="F815" s="43"/>
      <c r="O815" s="43"/>
      <c r="P815" s="43"/>
    </row>
    <row r="816" spans="5:16" x14ac:dyDescent="0.25">
      <c r="E816" s="43"/>
      <c r="F816" s="43"/>
      <c r="O816" s="43"/>
      <c r="P816" s="43"/>
    </row>
    <row r="817" spans="5:16" x14ac:dyDescent="0.25">
      <c r="E817" s="43"/>
      <c r="F817" s="43"/>
      <c r="O817" s="43"/>
      <c r="P817" s="43"/>
    </row>
    <row r="818" spans="5:16" x14ac:dyDescent="0.25">
      <c r="E818" s="43"/>
      <c r="F818" s="43"/>
      <c r="O818" s="43"/>
      <c r="P818" s="43"/>
    </row>
    <row r="819" spans="5:16" x14ac:dyDescent="0.25">
      <c r="E819" s="43"/>
      <c r="F819" s="43"/>
      <c r="O819" s="43"/>
      <c r="P819" s="43"/>
    </row>
    <row r="820" spans="5:16" x14ac:dyDescent="0.25">
      <c r="E820" s="43"/>
      <c r="F820" s="43"/>
      <c r="O820" s="43"/>
      <c r="P820" s="43"/>
    </row>
    <row r="821" spans="5:16" x14ac:dyDescent="0.25">
      <c r="E821" s="43"/>
      <c r="F821" s="43"/>
      <c r="O821" s="43"/>
      <c r="P821" s="43"/>
    </row>
    <row r="822" spans="5:16" x14ac:dyDescent="0.25">
      <c r="E822" s="43"/>
      <c r="F822" s="43"/>
      <c r="O822" s="43"/>
      <c r="P822" s="43"/>
    </row>
    <row r="823" spans="5:16" x14ac:dyDescent="0.25">
      <c r="E823" s="43"/>
      <c r="F823" s="43"/>
      <c r="O823" s="43"/>
      <c r="P823" s="43"/>
    </row>
    <row r="824" spans="5:16" x14ac:dyDescent="0.25">
      <c r="E824" s="43"/>
      <c r="F824" s="43"/>
      <c r="O824" s="43"/>
      <c r="P824" s="43"/>
    </row>
    <row r="825" spans="5:16" x14ac:dyDescent="0.25">
      <c r="E825" s="43"/>
      <c r="F825" s="43"/>
      <c r="O825" s="43"/>
      <c r="P825" s="43"/>
    </row>
    <row r="826" spans="5:16" x14ac:dyDescent="0.25">
      <c r="E826" s="43"/>
      <c r="F826" s="43"/>
      <c r="O826" s="43"/>
      <c r="P826" s="43"/>
    </row>
    <row r="827" spans="5:16" x14ac:dyDescent="0.25">
      <c r="E827" s="43"/>
      <c r="F827" s="43"/>
      <c r="O827" s="43"/>
      <c r="P827" s="43"/>
    </row>
    <row r="828" spans="5:16" x14ac:dyDescent="0.25">
      <c r="E828" s="43"/>
      <c r="F828" s="43"/>
      <c r="O828" s="43"/>
      <c r="P828" s="43"/>
    </row>
    <row r="829" spans="5:16" x14ac:dyDescent="0.25">
      <c r="E829" s="43"/>
      <c r="F829" s="43"/>
      <c r="O829" s="43"/>
      <c r="P829" s="43"/>
    </row>
    <row r="830" spans="5:16" x14ac:dyDescent="0.25">
      <c r="E830" s="43"/>
      <c r="F830" s="43"/>
      <c r="O830" s="43"/>
      <c r="P830" s="43"/>
    </row>
    <row r="831" spans="5:16" x14ac:dyDescent="0.25">
      <c r="E831" s="43"/>
      <c r="F831" s="43"/>
      <c r="O831" s="43"/>
      <c r="P831" s="43"/>
    </row>
    <row r="832" spans="5:16" x14ac:dyDescent="0.25">
      <c r="E832" s="43"/>
      <c r="F832" s="43"/>
      <c r="O832" s="43"/>
      <c r="P832" s="43"/>
    </row>
    <row r="833" spans="5:16" x14ac:dyDescent="0.25">
      <c r="E833" s="43"/>
      <c r="F833" s="43"/>
      <c r="O833" s="43"/>
      <c r="P833" s="43"/>
    </row>
    <row r="834" spans="5:16" x14ac:dyDescent="0.25">
      <c r="E834" s="43"/>
      <c r="F834" s="43"/>
      <c r="O834" s="43"/>
      <c r="P834" s="43"/>
    </row>
    <row r="835" spans="5:16" x14ac:dyDescent="0.25">
      <c r="E835" s="43"/>
      <c r="F835" s="43"/>
      <c r="O835" s="43"/>
      <c r="P835" s="43"/>
    </row>
    <row r="836" spans="5:16" x14ac:dyDescent="0.25">
      <c r="E836" s="43"/>
      <c r="F836" s="43"/>
      <c r="O836" s="43"/>
      <c r="P836" s="43"/>
    </row>
    <row r="837" spans="5:16" x14ac:dyDescent="0.25">
      <c r="E837" s="43"/>
      <c r="F837" s="43"/>
      <c r="O837" s="43"/>
      <c r="P837" s="43"/>
    </row>
    <row r="838" spans="5:16" x14ac:dyDescent="0.25">
      <c r="E838" s="43"/>
      <c r="F838" s="43"/>
      <c r="O838" s="43"/>
      <c r="P838" s="43"/>
    </row>
    <row r="839" spans="5:16" x14ac:dyDescent="0.25">
      <c r="E839" s="43"/>
      <c r="F839" s="43"/>
      <c r="O839" s="43"/>
      <c r="P839" s="43"/>
    </row>
    <row r="840" spans="5:16" x14ac:dyDescent="0.25">
      <c r="E840" s="43"/>
      <c r="F840" s="43"/>
      <c r="O840" s="43"/>
      <c r="P840" s="43"/>
    </row>
    <row r="841" spans="5:16" x14ac:dyDescent="0.25">
      <c r="E841" s="43"/>
      <c r="F841" s="43"/>
      <c r="O841" s="43"/>
      <c r="P841" s="43"/>
    </row>
    <row r="842" spans="5:16" x14ac:dyDescent="0.25">
      <c r="E842" s="43"/>
      <c r="F842" s="43"/>
      <c r="O842" s="43"/>
      <c r="P842" s="43"/>
    </row>
    <row r="843" spans="5:16" x14ac:dyDescent="0.25">
      <c r="E843" s="43"/>
      <c r="F843" s="43"/>
      <c r="O843" s="43"/>
      <c r="P843" s="43"/>
    </row>
    <row r="844" spans="5:16" x14ac:dyDescent="0.25">
      <c r="E844" s="43"/>
      <c r="F844" s="43"/>
      <c r="O844" s="43"/>
      <c r="P844" s="43"/>
    </row>
    <row r="845" spans="5:16" x14ac:dyDescent="0.25">
      <c r="E845" s="43"/>
      <c r="F845" s="43"/>
      <c r="O845" s="43"/>
      <c r="P845" s="43"/>
    </row>
    <row r="846" spans="5:16" x14ac:dyDescent="0.25">
      <c r="E846" s="43"/>
      <c r="F846" s="43"/>
      <c r="O846" s="43"/>
      <c r="P846" s="43"/>
    </row>
    <row r="847" spans="5:16" x14ac:dyDescent="0.25">
      <c r="E847" s="43"/>
      <c r="F847" s="43"/>
      <c r="O847" s="43"/>
      <c r="P847" s="43"/>
    </row>
    <row r="848" spans="5:16" x14ac:dyDescent="0.25">
      <c r="E848" s="43"/>
      <c r="F848" s="43"/>
      <c r="O848" s="43"/>
      <c r="P848" s="43"/>
    </row>
    <row r="849" spans="5:16" x14ac:dyDescent="0.25">
      <c r="E849" s="43"/>
      <c r="F849" s="43"/>
      <c r="O849" s="43"/>
      <c r="P849" s="43"/>
    </row>
    <row r="850" spans="5:16" x14ac:dyDescent="0.25">
      <c r="E850" s="43"/>
      <c r="F850" s="43"/>
      <c r="O850" s="43"/>
      <c r="P850" s="43"/>
    </row>
    <row r="851" spans="5:16" x14ac:dyDescent="0.25">
      <c r="E851" s="43"/>
      <c r="F851" s="43"/>
      <c r="O851" s="43"/>
      <c r="P851" s="43"/>
    </row>
    <row r="852" spans="5:16" x14ac:dyDescent="0.25">
      <c r="E852" s="43"/>
      <c r="F852" s="43"/>
      <c r="O852" s="43"/>
      <c r="P852" s="43"/>
    </row>
    <row r="853" spans="5:16" x14ac:dyDescent="0.25">
      <c r="E853" s="43"/>
      <c r="F853" s="43"/>
      <c r="O853" s="43"/>
      <c r="P853" s="43"/>
    </row>
    <row r="854" spans="5:16" x14ac:dyDescent="0.25">
      <c r="E854" s="43"/>
      <c r="F854" s="43"/>
      <c r="O854" s="43"/>
      <c r="P854" s="43"/>
    </row>
    <row r="855" spans="5:16" x14ac:dyDescent="0.25">
      <c r="E855" s="43"/>
      <c r="F855" s="43"/>
      <c r="O855" s="43"/>
      <c r="P855" s="43"/>
    </row>
    <row r="856" spans="5:16" x14ac:dyDescent="0.25">
      <c r="E856" s="43"/>
      <c r="F856" s="43"/>
      <c r="O856" s="43"/>
      <c r="P856" s="43"/>
    </row>
    <row r="857" spans="5:16" x14ac:dyDescent="0.25">
      <c r="E857" s="43"/>
      <c r="F857" s="43"/>
      <c r="O857" s="43"/>
      <c r="P857" s="43"/>
    </row>
    <row r="858" spans="5:16" x14ac:dyDescent="0.25">
      <c r="E858" s="43"/>
      <c r="F858" s="43"/>
      <c r="O858" s="43"/>
      <c r="P858" s="43"/>
    </row>
    <row r="859" spans="5:16" x14ac:dyDescent="0.25">
      <c r="E859" s="43"/>
      <c r="F859" s="43"/>
      <c r="O859" s="43"/>
      <c r="P859" s="43"/>
    </row>
    <row r="860" spans="5:16" x14ac:dyDescent="0.25">
      <c r="E860" s="43"/>
      <c r="F860" s="43"/>
      <c r="O860" s="43"/>
      <c r="P860" s="43"/>
    </row>
    <row r="861" spans="5:16" x14ac:dyDescent="0.25">
      <c r="E861" s="43"/>
      <c r="F861" s="43"/>
      <c r="O861" s="43"/>
      <c r="P861" s="43"/>
    </row>
    <row r="862" spans="5:16" x14ac:dyDescent="0.25">
      <c r="E862" s="43"/>
      <c r="F862" s="43"/>
      <c r="O862" s="43"/>
      <c r="P862" s="43"/>
    </row>
    <row r="863" spans="5:16" x14ac:dyDescent="0.25">
      <c r="E863" s="43"/>
      <c r="F863" s="43"/>
      <c r="O863" s="43"/>
      <c r="P863" s="43"/>
    </row>
    <row r="864" spans="5:16" x14ac:dyDescent="0.25">
      <c r="E864" s="43"/>
      <c r="F864" s="43"/>
      <c r="O864" s="43"/>
      <c r="P864" s="43"/>
    </row>
    <row r="865" spans="5:16" x14ac:dyDescent="0.25">
      <c r="E865" s="43"/>
      <c r="F865" s="43"/>
      <c r="O865" s="43"/>
      <c r="P865" s="43"/>
    </row>
    <row r="866" spans="5:16" x14ac:dyDescent="0.25">
      <c r="E866" s="43"/>
      <c r="F866" s="43"/>
      <c r="O866" s="43"/>
      <c r="P866" s="43"/>
    </row>
    <row r="867" spans="5:16" x14ac:dyDescent="0.25">
      <c r="E867" s="43"/>
      <c r="F867" s="43"/>
      <c r="O867" s="43"/>
      <c r="P867" s="43"/>
    </row>
    <row r="868" spans="5:16" x14ac:dyDescent="0.25">
      <c r="E868" s="43"/>
      <c r="F868" s="43"/>
      <c r="O868" s="43"/>
      <c r="P868" s="43"/>
    </row>
    <row r="869" spans="5:16" x14ac:dyDescent="0.25">
      <c r="E869" s="43"/>
      <c r="F869" s="43"/>
      <c r="O869" s="43"/>
      <c r="P869" s="43"/>
    </row>
    <row r="870" spans="5:16" x14ac:dyDescent="0.25">
      <c r="E870" s="43"/>
      <c r="F870" s="43"/>
      <c r="O870" s="43"/>
      <c r="P870" s="43"/>
    </row>
    <row r="871" spans="5:16" x14ac:dyDescent="0.25">
      <c r="E871" s="43"/>
      <c r="F871" s="43"/>
      <c r="O871" s="43"/>
      <c r="P871" s="43"/>
    </row>
    <row r="872" spans="5:16" x14ac:dyDescent="0.25">
      <c r="E872" s="43"/>
      <c r="F872" s="43"/>
      <c r="O872" s="43"/>
      <c r="P872" s="43"/>
    </row>
    <row r="873" spans="5:16" x14ac:dyDescent="0.25">
      <c r="E873" s="43"/>
      <c r="F873" s="43"/>
      <c r="O873" s="43"/>
      <c r="P873" s="43"/>
    </row>
    <row r="874" spans="5:16" x14ac:dyDescent="0.25">
      <c r="E874" s="43"/>
      <c r="F874" s="43"/>
      <c r="O874" s="43"/>
      <c r="P874" s="43"/>
    </row>
    <row r="875" spans="5:16" x14ac:dyDescent="0.25">
      <c r="E875" s="43"/>
      <c r="F875" s="43"/>
      <c r="O875" s="43"/>
      <c r="P875" s="43"/>
    </row>
    <row r="876" spans="5:16" x14ac:dyDescent="0.25">
      <c r="E876" s="43"/>
      <c r="F876" s="43"/>
      <c r="O876" s="43"/>
      <c r="P876" s="43"/>
    </row>
    <row r="877" spans="5:16" x14ac:dyDescent="0.25">
      <c r="E877" s="43"/>
      <c r="F877" s="43"/>
      <c r="O877" s="43"/>
      <c r="P877" s="43"/>
    </row>
    <row r="878" spans="5:16" x14ac:dyDescent="0.25">
      <c r="E878" s="43"/>
      <c r="F878" s="43"/>
      <c r="O878" s="43"/>
      <c r="P878" s="43"/>
    </row>
    <row r="879" spans="5:16" x14ac:dyDescent="0.25">
      <c r="E879" s="43"/>
      <c r="F879" s="43"/>
      <c r="O879" s="43"/>
      <c r="P879" s="43"/>
    </row>
    <row r="880" spans="5:16" x14ac:dyDescent="0.25">
      <c r="E880" s="43"/>
      <c r="F880" s="43"/>
      <c r="O880" s="43"/>
      <c r="P880" s="43"/>
    </row>
    <row r="881" spans="5:16" x14ac:dyDescent="0.25">
      <c r="E881" s="43"/>
      <c r="F881" s="43"/>
      <c r="O881" s="43"/>
      <c r="P881" s="43"/>
    </row>
    <row r="882" spans="5:16" x14ac:dyDescent="0.25">
      <c r="E882" s="43"/>
      <c r="F882" s="43"/>
      <c r="O882" s="43"/>
      <c r="P882" s="43"/>
    </row>
    <row r="883" spans="5:16" x14ac:dyDescent="0.25">
      <c r="E883" s="43"/>
      <c r="F883" s="43"/>
      <c r="O883" s="43"/>
      <c r="P883" s="43"/>
    </row>
    <row r="884" spans="5:16" x14ac:dyDescent="0.25">
      <c r="E884" s="43"/>
      <c r="F884" s="43"/>
      <c r="O884" s="43"/>
      <c r="P884" s="43"/>
    </row>
    <row r="885" spans="5:16" x14ac:dyDescent="0.25">
      <c r="E885" s="43"/>
      <c r="F885" s="43"/>
      <c r="O885" s="43"/>
      <c r="P885" s="43"/>
    </row>
    <row r="886" spans="5:16" x14ac:dyDescent="0.25">
      <c r="E886" s="43"/>
      <c r="F886" s="43"/>
      <c r="O886" s="43"/>
      <c r="P886" s="43"/>
    </row>
    <row r="887" spans="5:16" x14ac:dyDescent="0.25">
      <c r="E887" s="43"/>
      <c r="F887" s="43"/>
      <c r="O887" s="43"/>
      <c r="P887" s="43"/>
    </row>
    <row r="888" spans="5:16" x14ac:dyDescent="0.25">
      <c r="E888" s="43"/>
      <c r="F888" s="43"/>
      <c r="O888" s="43"/>
      <c r="P888" s="43"/>
    </row>
    <row r="889" spans="5:16" x14ac:dyDescent="0.25">
      <c r="E889" s="43"/>
      <c r="F889" s="43"/>
      <c r="O889" s="43"/>
      <c r="P889" s="43"/>
    </row>
    <row r="890" spans="5:16" x14ac:dyDescent="0.25">
      <c r="E890" s="43"/>
      <c r="F890" s="43"/>
      <c r="O890" s="43"/>
      <c r="P890" s="43"/>
    </row>
    <row r="891" spans="5:16" x14ac:dyDescent="0.25">
      <c r="E891" s="43"/>
      <c r="F891" s="43"/>
      <c r="O891" s="43"/>
      <c r="P891" s="43"/>
    </row>
    <row r="892" spans="5:16" x14ac:dyDescent="0.25">
      <c r="E892" s="43"/>
      <c r="F892" s="43"/>
      <c r="O892" s="43"/>
      <c r="P892" s="43"/>
    </row>
    <row r="893" spans="5:16" x14ac:dyDescent="0.25">
      <c r="E893" s="43"/>
      <c r="F893" s="43"/>
      <c r="O893" s="43"/>
      <c r="P893" s="43"/>
    </row>
    <row r="894" spans="5:16" x14ac:dyDescent="0.25">
      <c r="E894" s="43"/>
      <c r="F894" s="43"/>
      <c r="O894" s="43"/>
      <c r="P894" s="43"/>
    </row>
    <row r="895" spans="5:16" x14ac:dyDescent="0.25">
      <c r="E895" s="43"/>
      <c r="F895" s="43"/>
      <c r="O895" s="43"/>
      <c r="P895" s="43"/>
    </row>
    <row r="896" spans="5:16" x14ac:dyDescent="0.25">
      <c r="E896" s="43"/>
      <c r="F896" s="43"/>
      <c r="O896" s="43"/>
      <c r="P896" s="43"/>
    </row>
    <row r="897" spans="5:16" x14ac:dyDescent="0.25">
      <c r="E897" s="43"/>
      <c r="F897" s="43"/>
      <c r="O897" s="43"/>
      <c r="P897" s="43"/>
    </row>
    <row r="898" spans="5:16" x14ac:dyDescent="0.25">
      <c r="E898" s="43"/>
      <c r="F898" s="43"/>
      <c r="O898" s="43"/>
      <c r="P898" s="43"/>
    </row>
    <row r="899" spans="5:16" x14ac:dyDescent="0.25">
      <c r="E899" s="43"/>
      <c r="F899" s="43"/>
      <c r="O899" s="43"/>
      <c r="P899" s="43"/>
    </row>
    <row r="900" spans="5:16" x14ac:dyDescent="0.25">
      <c r="E900" s="43"/>
      <c r="F900" s="43"/>
      <c r="O900" s="43"/>
      <c r="P900" s="43"/>
    </row>
    <row r="901" spans="5:16" x14ac:dyDescent="0.25">
      <c r="E901" s="43"/>
      <c r="F901" s="43"/>
      <c r="O901" s="43"/>
      <c r="P901" s="43"/>
    </row>
    <row r="902" spans="5:16" x14ac:dyDescent="0.25">
      <c r="E902" s="43"/>
      <c r="F902" s="43"/>
      <c r="O902" s="43"/>
      <c r="P902" s="43"/>
    </row>
    <row r="903" spans="5:16" x14ac:dyDescent="0.25">
      <c r="E903" s="43"/>
      <c r="F903" s="43"/>
      <c r="O903" s="43"/>
      <c r="P903" s="43"/>
    </row>
    <row r="904" spans="5:16" x14ac:dyDescent="0.25">
      <c r="E904" s="43"/>
      <c r="F904" s="43"/>
      <c r="O904" s="43"/>
      <c r="P904" s="43"/>
    </row>
    <row r="905" spans="5:16" x14ac:dyDescent="0.25">
      <c r="E905" s="43"/>
      <c r="F905" s="43"/>
      <c r="O905" s="43"/>
      <c r="P905" s="43"/>
    </row>
    <row r="906" spans="5:16" x14ac:dyDescent="0.25">
      <c r="E906" s="43"/>
      <c r="F906" s="43"/>
      <c r="O906" s="43"/>
      <c r="P906" s="43"/>
    </row>
    <row r="907" spans="5:16" x14ac:dyDescent="0.25">
      <c r="E907" s="43"/>
      <c r="F907" s="43"/>
      <c r="O907" s="43"/>
      <c r="P907" s="43"/>
    </row>
    <row r="908" spans="5:16" x14ac:dyDescent="0.25">
      <c r="E908" s="43"/>
      <c r="F908" s="43"/>
      <c r="O908" s="43"/>
      <c r="P908" s="43"/>
    </row>
    <row r="909" spans="5:16" x14ac:dyDescent="0.25">
      <c r="E909" s="43"/>
      <c r="F909" s="43"/>
      <c r="O909" s="43"/>
      <c r="P909" s="43"/>
    </row>
    <row r="910" spans="5:16" x14ac:dyDescent="0.25">
      <c r="E910" s="43"/>
      <c r="F910" s="43"/>
      <c r="O910" s="43"/>
      <c r="P910" s="43"/>
    </row>
    <row r="911" spans="5:16" x14ac:dyDescent="0.25">
      <c r="E911" s="43"/>
      <c r="F911" s="43"/>
      <c r="O911" s="43"/>
      <c r="P911" s="43"/>
    </row>
    <row r="912" spans="5:16" x14ac:dyDescent="0.25">
      <c r="E912" s="43"/>
      <c r="F912" s="43"/>
      <c r="O912" s="43"/>
      <c r="P912" s="43"/>
    </row>
    <row r="913" spans="5:16" x14ac:dyDescent="0.25">
      <c r="E913" s="43"/>
      <c r="F913" s="43"/>
      <c r="O913" s="43"/>
      <c r="P913" s="43"/>
    </row>
    <row r="914" spans="5:16" x14ac:dyDescent="0.25">
      <c r="E914" s="43"/>
      <c r="F914" s="43"/>
      <c r="O914" s="43"/>
      <c r="P914" s="43"/>
    </row>
    <row r="915" spans="5:16" x14ac:dyDescent="0.25">
      <c r="E915" s="43"/>
      <c r="F915" s="43"/>
      <c r="O915" s="43"/>
      <c r="P915" s="43"/>
    </row>
    <row r="916" spans="5:16" x14ac:dyDescent="0.25">
      <c r="E916" s="43"/>
      <c r="F916" s="43"/>
      <c r="O916" s="43"/>
      <c r="P916" s="43"/>
    </row>
    <row r="917" spans="5:16" x14ac:dyDescent="0.25">
      <c r="E917" s="43"/>
      <c r="F917" s="43"/>
      <c r="O917" s="43"/>
      <c r="P917" s="43"/>
    </row>
    <row r="918" spans="5:16" x14ac:dyDescent="0.25">
      <c r="E918" s="43"/>
      <c r="F918" s="43"/>
      <c r="O918" s="43"/>
      <c r="P918" s="43"/>
    </row>
    <row r="919" spans="5:16" x14ac:dyDescent="0.25">
      <c r="E919" s="43"/>
      <c r="F919" s="43"/>
      <c r="O919" s="43"/>
      <c r="P919" s="43"/>
    </row>
    <row r="920" spans="5:16" x14ac:dyDescent="0.25">
      <c r="E920" s="43"/>
      <c r="F920" s="43"/>
      <c r="O920" s="43"/>
      <c r="P920" s="43"/>
    </row>
    <row r="921" spans="5:16" x14ac:dyDescent="0.25">
      <c r="E921" s="43"/>
      <c r="F921" s="43"/>
      <c r="O921" s="43"/>
      <c r="P921" s="43"/>
    </row>
    <row r="922" spans="5:16" x14ac:dyDescent="0.25">
      <c r="E922" s="43"/>
      <c r="F922" s="43"/>
      <c r="O922" s="43"/>
      <c r="P922" s="43"/>
    </row>
    <row r="923" spans="5:16" x14ac:dyDescent="0.25">
      <c r="E923" s="43"/>
      <c r="F923" s="43"/>
      <c r="O923" s="43"/>
      <c r="P923" s="43"/>
    </row>
    <row r="924" spans="5:16" x14ac:dyDescent="0.25">
      <c r="E924" s="43"/>
      <c r="F924" s="43"/>
      <c r="O924" s="43"/>
      <c r="P924" s="43"/>
    </row>
    <row r="925" spans="5:16" x14ac:dyDescent="0.25">
      <c r="E925" s="43"/>
      <c r="F925" s="43"/>
      <c r="O925" s="43"/>
      <c r="P925" s="43"/>
    </row>
    <row r="926" spans="5:16" x14ac:dyDescent="0.25">
      <c r="E926" s="43"/>
      <c r="F926" s="43"/>
      <c r="O926" s="43"/>
      <c r="P926" s="43"/>
    </row>
    <row r="927" spans="5:16" x14ac:dyDescent="0.25">
      <c r="E927" s="43"/>
      <c r="F927" s="43"/>
      <c r="O927" s="43"/>
      <c r="P927" s="43"/>
    </row>
    <row r="928" spans="5:16" x14ac:dyDescent="0.25">
      <c r="E928" s="43"/>
      <c r="F928" s="43"/>
      <c r="O928" s="43"/>
      <c r="P928" s="43"/>
    </row>
    <row r="929" spans="5:16" x14ac:dyDescent="0.25">
      <c r="E929" s="43"/>
      <c r="F929" s="43"/>
      <c r="O929" s="43"/>
      <c r="P929" s="43"/>
    </row>
    <row r="930" spans="5:16" x14ac:dyDescent="0.25">
      <c r="E930" s="43"/>
      <c r="F930" s="43"/>
      <c r="O930" s="43"/>
      <c r="P930" s="43"/>
    </row>
    <row r="931" spans="5:16" x14ac:dyDescent="0.25">
      <c r="E931" s="43"/>
      <c r="F931" s="43"/>
      <c r="O931" s="43"/>
      <c r="P931" s="43"/>
    </row>
    <row r="932" spans="5:16" x14ac:dyDescent="0.25">
      <c r="E932" s="43"/>
      <c r="F932" s="43"/>
      <c r="O932" s="43"/>
      <c r="P932" s="43"/>
    </row>
    <row r="933" spans="5:16" x14ac:dyDescent="0.25">
      <c r="E933" s="43"/>
      <c r="F933" s="43"/>
      <c r="O933" s="43"/>
      <c r="P933" s="43"/>
    </row>
    <row r="934" spans="5:16" x14ac:dyDescent="0.25">
      <c r="E934" s="43"/>
      <c r="F934" s="43"/>
      <c r="O934" s="43"/>
      <c r="P934" s="43"/>
    </row>
    <row r="935" spans="5:16" x14ac:dyDescent="0.25">
      <c r="E935" s="43"/>
      <c r="F935" s="43"/>
      <c r="O935" s="43"/>
      <c r="P935" s="43"/>
    </row>
    <row r="936" spans="5:16" x14ac:dyDescent="0.25">
      <c r="E936" s="43"/>
      <c r="F936" s="43"/>
      <c r="O936" s="43"/>
      <c r="P936" s="43"/>
    </row>
    <row r="937" spans="5:16" x14ac:dyDescent="0.25">
      <c r="E937" s="43"/>
      <c r="F937" s="43"/>
      <c r="O937" s="43"/>
      <c r="P937" s="43"/>
    </row>
    <row r="938" spans="5:16" x14ac:dyDescent="0.25">
      <c r="E938" s="43"/>
      <c r="F938" s="43"/>
      <c r="O938" s="43"/>
      <c r="P938" s="43"/>
    </row>
    <row r="939" spans="5:16" x14ac:dyDescent="0.25">
      <c r="E939" s="43"/>
      <c r="F939" s="43"/>
      <c r="O939" s="43"/>
      <c r="P939" s="43"/>
    </row>
    <row r="940" spans="5:16" x14ac:dyDescent="0.25">
      <c r="E940" s="43"/>
      <c r="F940" s="43"/>
      <c r="O940" s="43"/>
      <c r="P940" s="43"/>
    </row>
    <row r="941" spans="5:16" x14ac:dyDescent="0.25">
      <c r="E941" s="43"/>
      <c r="F941" s="43"/>
      <c r="O941" s="43"/>
      <c r="P941" s="43"/>
    </row>
    <row r="942" spans="5:16" x14ac:dyDescent="0.25">
      <c r="E942" s="43"/>
      <c r="F942" s="43"/>
      <c r="O942" s="43"/>
      <c r="P942" s="43"/>
    </row>
    <row r="943" spans="5:16" x14ac:dyDescent="0.25">
      <c r="E943" s="43"/>
      <c r="F943" s="43"/>
      <c r="O943" s="43"/>
      <c r="P943" s="43"/>
    </row>
    <row r="944" spans="5:16" x14ac:dyDescent="0.25">
      <c r="E944" s="43"/>
      <c r="F944" s="43"/>
      <c r="O944" s="43"/>
      <c r="P944" s="43"/>
    </row>
    <row r="945" spans="5:16" x14ac:dyDescent="0.25">
      <c r="E945" s="43"/>
      <c r="F945" s="43"/>
      <c r="O945" s="43"/>
      <c r="P945" s="43"/>
    </row>
    <row r="946" spans="5:16" x14ac:dyDescent="0.25">
      <c r="E946" s="43"/>
      <c r="F946" s="43"/>
      <c r="O946" s="43"/>
      <c r="P946" s="43"/>
    </row>
    <row r="947" spans="5:16" x14ac:dyDescent="0.25">
      <c r="E947" s="43"/>
      <c r="F947" s="43"/>
      <c r="O947" s="43"/>
      <c r="P947" s="43"/>
    </row>
    <row r="948" spans="5:16" x14ac:dyDescent="0.25">
      <c r="E948" s="43"/>
      <c r="F948" s="43"/>
      <c r="O948" s="43"/>
      <c r="P948" s="43"/>
    </row>
    <row r="949" spans="5:16" x14ac:dyDescent="0.25">
      <c r="E949" s="43"/>
      <c r="F949" s="43"/>
      <c r="O949" s="43"/>
      <c r="P949" s="43"/>
    </row>
    <row r="950" spans="5:16" x14ac:dyDescent="0.25">
      <c r="E950" s="43"/>
      <c r="F950" s="43"/>
      <c r="O950" s="43"/>
      <c r="P950" s="43"/>
    </row>
    <row r="951" spans="5:16" x14ac:dyDescent="0.25">
      <c r="E951" s="43"/>
      <c r="F951" s="43"/>
      <c r="O951" s="43"/>
      <c r="P951" s="43"/>
    </row>
    <row r="952" spans="5:16" x14ac:dyDescent="0.25">
      <c r="E952" s="43"/>
      <c r="F952" s="43"/>
      <c r="O952" s="43"/>
      <c r="P952" s="43"/>
    </row>
    <row r="953" spans="5:16" x14ac:dyDescent="0.25">
      <c r="E953" s="43"/>
      <c r="F953" s="43"/>
      <c r="O953" s="43"/>
      <c r="P953" s="43"/>
    </row>
    <row r="954" spans="5:16" x14ac:dyDescent="0.25">
      <c r="E954" s="43"/>
      <c r="F954" s="43"/>
      <c r="O954" s="43"/>
      <c r="P954" s="43"/>
    </row>
    <row r="955" spans="5:16" x14ac:dyDescent="0.25">
      <c r="E955" s="43"/>
      <c r="F955" s="43"/>
      <c r="O955" s="43"/>
      <c r="P955" s="43"/>
    </row>
    <row r="956" spans="5:16" x14ac:dyDescent="0.25">
      <c r="E956" s="43"/>
      <c r="F956" s="43"/>
      <c r="O956" s="43"/>
      <c r="P956" s="43"/>
    </row>
    <row r="957" spans="5:16" x14ac:dyDescent="0.25">
      <c r="E957" s="43"/>
      <c r="F957" s="43"/>
      <c r="O957" s="43"/>
      <c r="P957" s="43"/>
    </row>
    <row r="958" spans="5:16" x14ac:dyDescent="0.25">
      <c r="E958" s="43"/>
      <c r="F958" s="43"/>
      <c r="O958" s="43"/>
      <c r="P958" s="43"/>
    </row>
    <row r="959" spans="5:16" x14ac:dyDescent="0.25">
      <c r="E959" s="43"/>
      <c r="F959" s="43"/>
      <c r="O959" s="43"/>
      <c r="P959" s="43"/>
    </row>
    <row r="960" spans="5:16" x14ac:dyDescent="0.25">
      <c r="E960" s="43"/>
      <c r="F960" s="43"/>
      <c r="O960" s="43"/>
      <c r="P960" s="43"/>
    </row>
    <row r="961" spans="5:16" x14ac:dyDescent="0.25">
      <c r="E961" s="43"/>
      <c r="F961" s="43"/>
      <c r="O961" s="43"/>
      <c r="P961" s="43"/>
    </row>
    <row r="962" spans="5:16" x14ac:dyDescent="0.25">
      <c r="E962" s="43"/>
      <c r="F962" s="43"/>
      <c r="O962" s="43"/>
      <c r="P962" s="43"/>
    </row>
    <row r="963" spans="5:16" x14ac:dyDescent="0.25">
      <c r="E963" s="43"/>
      <c r="F963" s="43"/>
      <c r="O963" s="43"/>
      <c r="P963" s="43"/>
    </row>
    <row r="964" spans="5:16" x14ac:dyDescent="0.25">
      <c r="E964" s="43"/>
      <c r="F964" s="43"/>
      <c r="O964" s="43"/>
      <c r="P964" s="43"/>
    </row>
    <row r="965" spans="5:16" x14ac:dyDescent="0.25">
      <c r="E965" s="43"/>
      <c r="F965" s="43"/>
      <c r="O965" s="43"/>
      <c r="P965" s="43"/>
    </row>
    <row r="966" spans="5:16" x14ac:dyDescent="0.25">
      <c r="E966" s="43"/>
      <c r="F966" s="43"/>
      <c r="O966" s="43"/>
      <c r="P966" s="43"/>
    </row>
    <row r="967" spans="5:16" x14ac:dyDescent="0.25">
      <c r="E967" s="43"/>
      <c r="F967" s="43"/>
      <c r="O967" s="43"/>
      <c r="P967" s="43"/>
    </row>
    <row r="968" spans="5:16" x14ac:dyDescent="0.25">
      <c r="E968" s="43"/>
      <c r="F968" s="43"/>
      <c r="O968" s="43"/>
      <c r="P968" s="43"/>
    </row>
    <row r="969" spans="5:16" x14ac:dyDescent="0.25">
      <c r="E969" s="43"/>
      <c r="F969" s="43"/>
      <c r="O969" s="43"/>
      <c r="P969" s="43"/>
    </row>
    <row r="970" spans="5:16" x14ac:dyDescent="0.25">
      <c r="E970" s="43"/>
      <c r="F970" s="43"/>
      <c r="O970" s="43"/>
      <c r="P970" s="43"/>
    </row>
    <row r="971" spans="5:16" x14ac:dyDescent="0.25">
      <c r="E971" s="43"/>
      <c r="F971" s="43"/>
      <c r="O971" s="43"/>
      <c r="P971" s="43"/>
    </row>
    <row r="972" spans="5:16" x14ac:dyDescent="0.25">
      <c r="E972" s="43"/>
      <c r="F972" s="43"/>
      <c r="O972" s="43"/>
      <c r="P972" s="43"/>
    </row>
    <row r="973" spans="5:16" x14ac:dyDescent="0.25">
      <c r="E973" s="43"/>
      <c r="F973" s="43"/>
      <c r="O973" s="43"/>
      <c r="P973" s="43"/>
    </row>
    <row r="974" spans="5:16" x14ac:dyDescent="0.25">
      <c r="E974" s="43"/>
      <c r="F974" s="43"/>
      <c r="O974" s="43"/>
      <c r="P974" s="43"/>
    </row>
    <row r="975" spans="5:16" x14ac:dyDescent="0.25">
      <c r="E975" s="43"/>
      <c r="F975" s="43"/>
      <c r="O975" s="43"/>
      <c r="P975" s="43"/>
    </row>
    <row r="976" spans="5:16" x14ac:dyDescent="0.25">
      <c r="E976" s="43"/>
      <c r="F976" s="43"/>
      <c r="O976" s="43"/>
      <c r="P976" s="43"/>
    </row>
    <row r="977" spans="5:16" x14ac:dyDescent="0.25">
      <c r="E977" s="43"/>
      <c r="F977" s="43"/>
      <c r="O977" s="43"/>
      <c r="P977" s="43"/>
    </row>
    <row r="978" spans="5:16" x14ac:dyDescent="0.25">
      <c r="E978" s="43"/>
      <c r="F978" s="43"/>
      <c r="O978" s="43"/>
      <c r="P978" s="43"/>
    </row>
    <row r="979" spans="5:16" x14ac:dyDescent="0.25">
      <c r="E979" s="43"/>
      <c r="F979" s="43"/>
      <c r="O979" s="43"/>
      <c r="P979" s="43"/>
    </row>
    <row r="980" spans="5:16" x14ac:dyDescent="0.25">
      <c r="E980" s="43"/>
      <c r="F980" s="43"/>
      <c r="O980" s="43"/>
      <c r="P980" s="43"/>
    </row>
    <row r="981" spans="5:16" x14ac:dyDescent="0.25">
      <c r="E981" s="43"/>
      <c r="F981" s="43"/>
      <c r="O981" s="43"/>
      <c r="P981" s="43"/>
    </row>
    <row r="982" spans="5:16" x14ac:dyDescent="0.25">
      <c r="E982" s="43"/>
      <c r="F982" s="43"/>
      <c r="O982" s="43"/>
      <c r="P982" s="43"/>
    </row>
    <row r="983" spans="5:16" x14ac:dyDescent="0.25">
      <c r="E983" s="43"/>
      <c r="F983" s="43"/>
      <c r="O983" s="43"/>
      <c r="P983" s="43"/>
    </row>
    <row r="984" spans="5:16" x14ac:dyDescent="0.25">
      <c r="E984" s="43"/>
      <c r="F984" s="43"/>
      <c r="O984" s="43"/>
      <c r="P984" s="43"/>
    </row>
    <row r="985" spans="5:16" x14ac:dyDescent="0.25">
      <c r="E985" s="43"/>
      <c r="F985" s="43"/>
      <c r="O985" s="43"/>
      <c r="P985" s="43"/>
    </row>
    <row r="986" spans="5:16" x14ac:dyDescent="0.25">
      <c r="E986" s="43"/>
      <c r="F986" s="43"/>
      <c r="O986" s="43"/>
      <c r="P986" s="43"/>
    </row>
    <row r="987" spans="5:16" x14ac:dyDescent="0.25">
      <c r="E987" s="43"/>
      <c r="F987" s="43"/>
      <c r="O987" s="43"/>
      <c r="P987" s="43"/>
    </row>
    <row r="988" spans="5:16" x14ac:dyDescent="0.25">
      <c r="E988" s="43"/>
      <c r="F988" s="43"/>
      <c r="O988" s="43"/>
      <c r="P988" s="43"/>
    </row>
    <row r="989" spans="5:16" x14ac:dyDescent="0.25">
      <c r="E989" s="43"/>
      <c r="F989" s="43"/>
      <c r="O989" s="43"/>
      <c r="P989" s="43"/>
    </row>
    <row r="990" spans="5:16" x14ac:dyDescent="0.25">
      <c r="E990" s="43"/>
      <c r="F990" s="43"/>
      <c r="O990" s="43"/>
      <c r="P990" s="43"/>
    </row>
    <row r="991" spans="5:16" x14ac:dyDescent="0.25">
      <c r="E991" s="43"/>
      <c r="F991" s="43"/>
      <c r="O991" s="43"/>
      <c r="P991" s="43"/>
    </row>
    <row r="992" spans="5:16" x14ac:dyDescent="0.25">
      <c r="E992" s="43"/>
      <c r="F992" s="43"/>
      <c r="O992" s="43"/>
      <c r="P992" s="43"/>
    </row>
    <row r="993" spans="5:16" x14ac:dyDescent="0.25">
      <c r="E993" s="43"/>
      <c r="F993" s="43"/>
      <c r="O993" s="43"/>
      <c r="P993" s="43"/>
    </row>
    <row r="994" spans="5:16" x14ac:dyDescent="0.25">
      <c r="E994" s="43"/>
      <c r="F994" s="43"/>
      <c r="O994" s="43"/>
      <c r="P994" s="43"/>
    </row>
    <row r="995" spans="5:16" x14ac:dyDescent="0.25">
      <c r="E995" s="43"/>
      <c r="F995" s="43"/>
      <c r="O995" s="43"/>
      <c r="P995" s="43"/>
    </row>
    <row r="996" spans="5:16" x14ac:dyDescent="0.25">
      <c r="E996" s="43"/>
      <c r="F996" s="43"/>
      <c r="O996" s="43"/>
      <c r="P996" s="43"/>
    </row>
    <row r="997" spans="5:16" x14ac:dyDescent="0.25">
      <c r="E997" s="43"/>
      <c r="F997" s="43"/>
      <c r="O997" s="43"/>
      <c r="P997" s="43"/>
    </row>
    <row r="998" spans="5:16" x14ac:dyDescent="0.25">
      <c r="E998" s="43"/>
      <c r="F998" s="43"/>
      <c r="O998" s="43"/>
      <c r="P998" s="43"/>
    </row>
    <row r="999" spans="5:16" x14ac:dyDescent="0.25">
      <c r="E999" s="43"/>
      <c r="F999" s="43"/>
      <c r="O999" s="43"/>
      <c r="P999" s="43"/>
    </row>
    <row r="1000" spans="5:16" x14ac:dyDescent="0.25">
      <c r="E1000" s="43"/>
      <c r="F1000" s="43"/>
      <c r="O1000" s="43"/>
      <c r="P1000" s="43"/>
    </row>
    <row r="1001" spans="5:16" x14ac:dyDescent="0.25">
      <c r="E1001" s="43"/>
      <c r="F1001" s="43"/>
      <c r="O1001" s="43"/>
      <c r="P1001" s="43"/>
    </row>
    <row r="1002" spans="5:16" x14ac:dyDescent="0.25">
      <c r="E1002" s="43"/>
      <c r="F1002" s="43"/>
      <c r="O1002" s="43"/>
      <c r="P1002" s="43"/>
    </row>
    <row r="1003" spans="5:16" x14ac:dyDescent="0.25">
      <c r="E1003" s="43"/>
      <c r="F1003" s="43"/>
      <c r="O1003" s="43"/>
      <c r="P1003" s="43"/>
    </row>
    <row r="1004" spans="5:16" x14ac:dyDescent="0.25">
      <c r="E1004" s="43"/>
      <c r="F1004" s="43"/>
      <c r="O1004" s="43"/>
      <c r="P1004" s="43"/>
    </row>
    <row r="1005" spans="5:16" x14ac:dyDescent="0.25">
      <c r="E1005" s="43"/>
      <c r="F1005" s="43"/>
      <c r="O1005" s="43"/>
      <c r="P1005" s="43"/>
    </row>
    <row r="1006" spans="5:16" x14ac:dyDescent="0.25">
      <c r="E1006" s="43"/>
      <c r="F1006" s="43"/>
      <c r="O1006" s="43"/>
      <c r="P1006" s="43"/>
    </row>
    <row r="1007" spans="5:16" x14ac:dyDescent="0.25">
      <c r="E1007" s="43"/>
      <c r="F1007" s="43"/>
      <c r="O1007" s="43"/>
      <c r="P1007" s="43"/>
    </row>
    <row r="1008" spans="5:16" x14ac:dyDescent="0.25">
      <c r="E1008" s="43"/>
      <c r="F1008" s="43"/>
      <c r="O1008" s="43"/>
      <c r="P1008" s="43"/>
    </row>
    <row r="1009" spans="5:16" x14ac:dyDescent="0.25">
      <c r="E1009" s="43"/>
      <c r="F1009" s="43"/>
      <c r="O1009" s="43"/>
      <c r="P1009" s="43"/>
    </row>
    <row r="1010" spans="5:16" x14ac:dyDescent="0.25">
      <c r="E1010" s="43"/>
      <c r="F1010" s="43"/>
      <c r="O1010" s="43"/>
      <c r="P1010" s="43"/>
    </row>
    <row r="1011" spans="5:16" x14ac:dyDescent="0.25">
      <c r="E1011" s="43"/>
      <c r="F1011" s="43"/>
      <c r="O1011" s="43"/>
      <c r="P1011" s="43"/>
    </row>
    <row r="1012" spans="5:16" x14ac:dyDescent="0.25">
      <c r="E1012" s="43"/>
      <c r="F1012" s="43"/>
      <c r="O1012" s="43"/>
      <c r="P1012" s="43"/>
    </row>
    <row r="1013" spans="5:16" x14ac:dyDescent="0.25">
      <c r="E1013" s="43"/>
      <c r="F1013" s="43"/>
      <c r="O1013" s="43"/>
      <c r="P1013" s="43"/>
    </row>
    <row r="1014" spans="5:16" x14ac:dyDescent="0.25">
      <c r="E1014" s="43"/>
      <c r="F1014" s="43"/>
      <c r="O1014" s="43"/>
      <c r="P1014" s="43"/>
    </row>
    <row r="1015" spans="5:16" x14ac:dyDescent="0.25">
      <c r="E1015" s="43"/>
      <c r="F1015" s="43"/>
      <c r="O1015" s="43"/>
      <c r="P1015" s="43"/>
    </row>
    <row r="1016" spans="5:16" x14ac:dyDescent="0.25">
      <c r="E1016" s="43"/>
      <c r="F1016" s="43"/>
      <c r="O1016" s="43"/>
      <c r="P1016" s="43"/>
    </row>
    <row r="1017" spans="5:16" x14ac:dyDescent="0.25">
      <c r="E1017" s="43"/>
      <c r="F1017" s="43"/>
      <c r="O1017" s="43"/>
      <c r="P1017" s="43"/>
    </row>
    <row r="1018" spans="5:16" x14ac:dyDescent="0.25">
      <c r="E1018" s="43"/>
      <c r="F1018" s="43"/>
      <c r="O1018" s="43"/>
      <c r="P1018" s="43"/>
    </row>
    <row r="1019" spans="5:16" x14ac:dyDescent="0.25">
      <c r="E1019" s="43"/>
      <c r="F1019" s="43"/>
      <c r="O1019" s="43"/>
      <c r="P1019" s="43"/>
    </row>
    <row r="1020" spans="5:16" x14ac:dyDescent="0.25">
      <c r="E1020" s="43"/>
      <c r="F1020" s="43"/>
      <c r="O1020" s="43"/>
      <c r="P1020" s="43"/>
    </row>
    <row r="1021" spans="5:16" x14ac:dyDescent="0.25">
      <c r="E1021" s="43"/>
      <c r="F1021" s="43"/>
      <c r="O1021" s="43"/>
      <c r="P1021" s="43"/>
    </row>
    <row r="1022" spans="5:16" x14ac:dyDescent="0.25">
      <c r="E1022" s="43"/>
      <c r="F1022" s="43"/>
      <c r="O1022" s="43"/>
      <c r="P1022" s="43"/>
    </row>
    <row r="1023" spans="5:16" x14ac:dyDescent="0.25">
      <c r="E1023" s="43"/>
      <c r="F1023" s="43"/>
      <c r="O1023" s="43"/>
      <c r="P1023" s="43"/>
    </row>
    <row r="1024" spans="5:16" x14ac:dyDescent="0.25">
      <c r="E1024" s="43"/>
      <c r="F1024" s="43"/>
      <c r="O1024" s="43"/>
      <c r="P1024" s="43"/>
    </row>
    <row r="1025" spans="5:16" x14ac:dyDescent="0.25">
      <c r="E1025" s="43"/>
      <c r="F1025" s="43"/>
      <c r="O1025" s="43"/>
      <c r="P1025" s="43"/>
    </row>
    <row r="1026" spans="5:16" x14ac:dyDescent="0.25">
      <c r="E1026" s="43"/>
      <c r="F1026" s="43"/>
      <c r="O1026" s="43"/>
      <c r="P1026" s="43"/>
    </row>
    <row r="1027" spans="5:16" x14ac:dyDescent="0.25">
      <c r="E1027" s="43"/>
      <c r="F1027" s="43"/>
      <c r="O1027" s="43"/>
      <c r="P1027" s="43"/>
    </row>
    <row r="1028" spans="5:16" x14ac:dyDescent="0.25">
      <c r="E1028" s="43"/>
      <c r="F1028" s="43"/>
      <c r="O1028" s="43"/>
      <c r="P1028" s="43"/>
    </row>
    <row r="1029" spans="5:16" x14ac:dyDescent="0.25">
      <c r="E1029" s="43"/>
      <c r="F1029" s="43"/>
      <c r="O1029" s="43"/>
      <c r="P1029" s="43"/>
    </row>
    <row r="1030" spans="5:16" x14ac:dyDescent="0.25">
      <c r="E1030" s="43"/>
      <c r="F1030" s="43"/>
      <c r="O1030" s="43"/>
      <c r="P1030" s="43"/>
    </row>
    <row r="1031" spans="5:16" x14ac:dyDescent="0.25">
      <c r="E1031" s="43"/>
      <c r="F1031" s="43"/>
      <c r="O1031" s="43"/>
      <c r="P1031" s="43"/>
    </row>
    <row r="1032" spans="5:16" x14ac:dyDescent="0.25">
      <c r="E1032" s="43"/>
      <c r="F1032" s="43"/>
      <c r="O1032" s="43"/>
      <c r="P1032" s="43"/>
    </row>
    <row r="1033" spans="5:16" x14ac:dyDescent="0.25">
      <c r="E1033" s="43"/>
      <c r="F1033" s="43"/>
      <c r="O1033" s="43"/>
      <c r="P1033" s="43"/>
    </row>
    <row r="1034" spans="5:16" x14ac:dyDescent="0.25">
      <c r="E1034" s="43"/>
      <c r="F1034" s="43"/>
      <c r="O1034" s="43"/>
      <c r="P1034" s="43"/>
    </row>
    <row r="1035" spans="5:16" x14ac:dyDescent="0.25">
      <c r="E1035" s="43"/>
      <c r="F1035" s="43"/>
      <c r="O1035" s="43"/>
      <c r="P1035" s="43"/>
    </row>
    <row r="1036" spans="5:16" x14ac:dyDescent="0.25">
      <c r="E1036" s="43"/>
      <c r="F1036" s="43"/>
      <c r="O1036" s="43"/>
      <c r="P1036" s="43"/>
    </row>
    <row r="1037" spans="5:16" x14ac:dyDescent="0.25">
      <c r="E1037" s="43"/>
      <c r="F1037" s="43"/>
      <c r="O1037" s="43"/>
      <c r="P1037" s="43"/>
    </row>
    <row r="1038" spans="5:16" x14ac:dyDescent="0.25">
      <c r="E1038" s="43"/>
      <c r="F1038" s="43"/>
      <c r="O1038" s="43"/>
      <c r="P1038" s="43"/>
    </row>
    <row r="1039" spans="5:16" x14ac:dyDescent="0.25">
      <c r="E1039" s="43"/>
      <c r="F1039" s="43"/>
      <c r="O1039" s="43"/>
      <c r="P1039" s="43"/>
    </row>
    <row r="1040" spans="5:16" x14ac:dyDescent="0.25">
      <c r="E1040" s="43"/>
      <c r="F1040" s="43"/>
      <c r="O1040" s="43"/>
      <c r="P1040" s="43"/>
    </row>
    <row r="1041" spans="5:16" x14ac:dyDescent="0.25">
      <c r="E1041" s="43"/>
      <c r="F1041" s="43"/>
      <c r="O1041" s="43"/>
      <c r="P1041" s="43"/>
    </row>
    <row r="1042" spans="5:16" x14ac:dyDescent="0.25">
      <c r="E1042" s="43"/>
      <c r="F1042" s="43"/>
      <c r="O1042" s="43"/>
      <c r="P1042" s="43"/>
    </row>
    <row r="1043" spans="5:16" x14ac:dyDescent="0.25">
      <c r="E1043" s="43"/>
      <c r="F1043" s="43"/>
      <c r="O1043" s="43"/>
      <c r="P1043" s="43"/>
    </row>
    <row r="1044" spans="5:16" x14ac:dyDescent="0.25">
      <c r="E1044" s="43"/>
      <c r="F1044" s="43"/>
      <c r="O1044" s="43"/>
      <c r="P1044" s="43"/>
    </row>
    <row r="1045" spans="5:16" x14ac:dyDescent="0.25">
      <c r="E1045" s="43"/>
      <c r="F1045" s="43"/>
      <c r="O1045" s="43"/>
      <c r="P1045" s="43"/>
    </row>
    <row r="1046" spans="5:16" x14ac:dyDescent="0.25">
      <c r="E1046" s="43"/>
      <c r="F1046" s="43"/>
      <c r="O1046" s="43"/>
      <c r="P1046" s="43"/>
    </row>
    <row r="1047" spans="5:16" x14ac:dyDescent="0.25">
      <c r="E1047" s="43"/>
      <c r="F1047" s="43"/>
      <c r="O1047" s="43"/>
      <c r="P1047" s="43"/>
    </row>
    <row r="1048" spans="5:16" x14ac:dyDescent="0.25">
      <c r="E1048" s="43"/>
      <c r="F1048" s="43"/>
      <c r="O1048" s="43"/>
      <c r="P1048" s="43"/>
    </row>
    <row r="1049" spans="5:16" x14ac:dyDescent="0.25">
      <c r="E1049" s="43"/>
      <c r="F1049" s="43"/>
      <c r="O1049" s="43"/>
      <c r="P1049" s="43"/>
    </row>
    <row r="1050" spans="5:16" x14ac:dyDescent="0.25">
      <c r="E1050" s="43"/>
      <c r="F1050" s="43"/>
      <c r="O1050" s="43"/>
      <c r="P1050" s="43"/>
    </row>
    <row r="1051" spans="5:16" x14ac:dyDescent="0.25">
      <c r="E1051" s="43"/>
      <c r="F1051" s="43"/>
      <c r="O1051" s="43"/>
      <c r="P1051" s="43"/>
    </row>
    <row r="1052" spans="5:16" x14ac:dyDescent="0.25">
      <c r="E1052" s="43"/>
      <c r="F1052" s="43"/>
      <c r="O1052" s="43"/>
      <c r="P1052" s="43"/>
    </row>
    <row r="1053" spans="5:16" x14ac:dyDescent="0.25">
      <c r="E1053" s="43"/>
      <c r="F1053" s="43"/>
      <c r="O1053" s="43"/>
      <c r="P1053" s="43"/>
    </row>
    <row r="1054" spans="5:16" x14ac:dyDescent="0.25">
      <c r="E1054" s="43"/>
      <c r="F1054" s="43"/>
      <c r="O1054" s="43"/>
      <c r="P1054" s="43"/>
    </row>
    <row r="1055" spans="5:16" x14ac:dyDescent="0.25">
      <c r="E1055" s="43"/>
      <c r="F1055" s="43"/>
      <c r="O1055" s="43"/>
      <c r="P1055" s="43"/>
    </row>
    <row r="1056" spans="5:16" x14ac:dyDescent="0.25">
      <c r="E1056" s="43"/>
      <c r="F1056" s="43"/>
      <c r="O1056" s="43"/>
      <c r="P1056" s="43"/>
    </row>
    <row r="1057" spans="5:16" x14ac:dyDescent="0.25">
      <c r="E1057" s="43"/>
      <c r="F1057" s="43"/>
      <c r="O1057" s="43"/>
      <c r="P1057" s="43"/>
    </row>
    <row r="1058" spans="5:16" x14ac:dyDescent="0.25">
      <c r="E1058" s="43"/>
      <c r="F1058" s="43"/>
      <c r="O1058" s="43"/>
      <c r="P1058" s="43"/>
    </row>
    <row r="1059" spans="5:16" x14ac:dyDescent="0.25">
      <c r="E1059" s="43"/>
      <c r="F1059" s="43"/>
      <c r="O1059" s="43"/>
      <c r="P1059" s="43"/>
    </row>
    <row r="1060" spans="5:16" x14ac:dyDescent="0.25">
      <c r="E1060" s="43"/>
      <c r="F1060" s="43"/>
      <c r="O1060" s="43"/>
      <c r="P1060" s="43"/>
    </row>
    <row r="1061" spans="5:16" x14ac:dyDescent="0.25">
      <c r="E1061" s="43"/>
      <c r="F1061" s="43"/>
      <c r="O1061" s="43"/>
      <c r="P1061" s="43"/>
    </row>
    <row r="1062" spans="5:16" x14ac:dyDescent="0.25">
      <c r="E1062" s="43"/>
      <c r="F1062" s="43"/>
      <c r="O1062" s="43"/>
      <c r="P1062" s="43"/>
    </row>
    <row r="1063" spans="5:16" x14ac:dyDescent="0.25">
      <c r="E1063" s="43"/>
      <c r="F1063" s="43"/>
      <c r="O1063" s="43"/>
      <c r="P1063" s="43"/>
    </row>
    <row r="1064" spans="5:16" x14ac:dyDescent="0.25">
      <c r="E1064" s="43"/>
      <c r="F1064" s="43"/>
      <c r="O1064" s="43"/>
      <c r="P1064" s="43"/>
    </row>
    <row r="1065" spans="5:16" x14ac:dyDescent="0.25">
      <c r="E1065" s="43"/>
      <c r="F1065" s="43"/>
      <c r="O1065" s="43"/>
      <c r="P1065" s="43"/>
    </row>
    <row r="1066" spans="5:16" x14ac:dyDescent="0.25">
      <c r="E1066" s="43"/>
      <c r="F1066" s="43"/>
      <c r="O1066" s="43"/>
      <c r="P1066" s="43"/>
    </row>
    <row r="1067" spans="5:16" x14ac:dyDescent="0.25">
      <c r="E1067" s="43"/>
      <c r="F1067" s="43"/>
      <c r="O1067" s="43"/>
      <c r="P1067" s="43"/>
    </row>
    <row r="1068" spans="5:16" x14ac:dyDescent="0.25">
      <c r="E1068" s="43"/>
      <c r="F1068" s="43"/>
      <c r="O1068" s="43"/>
      <c r="P1068" s="43"/>
    </row>
    <row r="1069" spans="5:16" x14ac:dyDescent="0.25">
      <c r="E1069" s="43"/>
      <c r="F1069" s="43"/>
      <c r="O1069" s="43"/>
      <c r="P1069" s="43"/>
    </row>
    <row r="1070" spans="5:16" x14ac:dyDescent="0.25">
      <c r="E1070" s="43"/>
      <c r="F1070" s="43"/>
      <c r="O1070" s="43"/>
      <c r="P1070" s="43"/>
    </row>
    <row r="1071" spans="5:16" x14ac:dyDescent="0.25">
      <c r="E1071" s="43"/>
      <c r="F1071" s="43"/>
      <c r="O1071" s="43"/>
      <c r="P1071" s="43"/>
    </row>
    <row r="1072" spans="5:16" x14ac:dyDescent="0.25">
      <c r="E1072" s="43"/>
      <c r="F1072" s="43"/>
      <c r="O1072" s="43"/>
      <c r="P1072" s="43"/>
    </row>
    <row r="1073" spans="5:16" x14ac:dyDescent="0.25">
      <c r="E1073" s="43"/>
      <c r="F1073" s="43"/>
      <c r="O1073" s="43"/>
      <c r="P1073" s="43"/>
    </row>
    <row r="1074" spans="5:16" x14ac:dyDescent="0.25">
      <c r="E1074" s="43"/>
      <c r="F1074" s="43"/>
      <c r="O1074" s="43"/>
      <c r="P1074" s="43"/>
    </row>
    <row r="1075" spans="5:16" x14ac:dyDescent="0.25">
      <c r="E1075" s="43"/>
      <c r="F1075" s="43"/>
      <c r="O1075" s="43"/>
      <c r="P1075" s="43"/>
    </row>
    <row r="1076" spans="5:16" x14ac:dyDescent="0.25">
      <c r="E1076" s="43"/>
      <c r="F1076" s="43"/>
      <c r="O1076" s="43"/>
      <c r="P1076" s="43"/>
    </row>
    <row r="1077" spans="5:16" x14ac:dyDescent="0.25">
      <c r="E1077" s="43"/>
      <c r="F1077" s="43"/>
      <c r="O1077" s="43"/>
      <c r="P1077" s="43"/>
    </row>
    <row r="1078" spans="5:16" x14ac:dyDescent="0.25">
      <c r="E1078" s="43"/>
      <c r="F1078" s="43"/>
      <c r="O1078" s="43"/>
      <c r="P1078" s="43"/>
    </row>
    <row r="1079" spans="5:16" x14ac:dyDescent="0.25">
      <c r="E1079" s="43"/>
      <c r="F1079" s="43"/>
      <c r="O1079" s="43"/>
      <c r="P1079" s="43"/>
    </row>
    <row r="1080" spans="5:16" x14ac:dyDescent="0.25">
      <c r="E1080" s="43"/>
      <c r="F1080" s="43"/>
      <c r="O1080" s="43"/>
      <c r="P1080" s="43"/>
    </row>
    <row r="1081" spans="5:16" x14ac:dyDescent="0.25">
      <c r="E1081" s="43"/>
      <c r="F1081" s="43"/>
      <c r="O1081" s="43"/>
      <c r="P1081" s="43"/>
    </row>
    <row r="1082" spans="5:16" x14ac:dyDescent="0.25">
      <c r="E1082" s="43"/>
      <c r="F1082" s="43"/>
      <c r="O1082" s="43"/>
      <c r="P1082" s="43"/>
    </row>
    <row r="1083" spans="5:16" x14ac:dyDescent="0.25">
      <c r="E1083" s="43"/>
      <c r="F1083" s="43"/>
      <c r="O1083" s="43"/>
      <c r="P1083" s="43"/>
    </row>
    <row r="1084" spans="5:16" x14ac:dyDescent="0.25">
      <c r="E1084" s="43"/>
      <c r="F1084" s="43"/>
      <c r="O1084" s="43"/>
      <c r="P1084" s="43"/>
    </row>
    <row r="1085" spans="5:16" x14ac:dyDescent="0.25">
      <c r="E1085" s="43"/>
      <c r="F1085" s="43"/>
      <c r="O1085" s="43"/>
      <c r="P1085" s="43"/>
    </row>
    <row r="1086" spans="5:16" x14ac:dyDescent="0.25">
      <c r="E1086" s="43"/>
      <c r="F1086" s="43"/>
      <c r="O1086" s="43"/>
      <c r="P1086" s="43"/>
    </row>
    <row r="1087" spans="5:16" x14ac:dyDescent="0.25">
      <c r="E1087" s="43"/>
      <c r="F1087" s="43"/>
      <c r="O1087" s="43"/>
      <c r="P1087" s="43"/>
    </row>
    <row r="1088" spans="5:16" x14ac:dyDescent="0.25">
      <c r="E1088" s="43"/>
      <c r="F1088" s="43"/>
      <c r="O1088" s="43"/>
      <c r="P1088" s="43"/>
    </row>
    <row r="1089" spans="5:16" x14ac:dyDescent="0.25">
      <c r="E1089" s="43"/>
      <c r="F1089" s="43"/>
      <c r="O1089" s="43"/>
      <c r="P1089" s="43"/>
    </row>
    <row r="1090" spans="5:16" x14ac:dyDescent="0.25">
      <c r="E1090" s="43"/>
      <c r="F1090" s="43"/>
      <c r="O1090" s="43"/>
      <c r="P1090" s="43"/>
    </row>
  </sheetData>
  <pageMargins left="0.75" right="0.75" top="1" bottom="1" header="0.5" footer="0.5"/>
  <pageSetup scale="66" orientation="portrait" horizontalDpi="300" verticalDpi="300" r:id="rId1"/>
  <headerFooter alignWithMargins="0">
    <oddHeader>&amp;R&amp;D&amp;LReclaim 7.0 Project: Hope Bay - P2 Boston Mine</oddHeader>
    <oddFooter>&amp;L&amp;F&amp;R&amp;P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172"/>
  <sheetViews>
    <sheetView topLeftCell="C1" zoomScale="130" zoomScaleNormal="130" workbookViewId="0">
      <selection activeCell="S35" sqref="S35"/>
    </sheetView>
    <sheetView workbookViewId="1"/>
  </sheetViews>
  <sheetFormatPr defaultColWidth="8.453125" defaultRowHeight="13.2" x14ac:dyDescent="0.25"/>
  <cols>
    <col min="1" max="1" width="5.54296875" style="43" customWidth="1"/>
    <col min="2" max="2" width="22.81640625" style="190" customWidth="1"/>
    <col min="3" max="3" width="1.54296875" style="43" customWidth="1"/>
    <col min="4" max="4" width="6.54296875" style="43" customWidth="1"/>
    <col min="5" max="5" width="7.08984375" style="43" customWidth="1"/>
    <col min="6" max="6" width="7.08984375" style="108" customWidth="1"/>
    <col min="7" max="7" width="8.08984375" style="108" customWidth="1"/>
    <col min="8" max="8" width="12.1796875" style="108" bestFit="1" customWidth="1"/>
    <col min="9" max="9" width="1.453125" style="43" customWidth="1"/>
    <col min="10" max="10" width="34.36328125" style="47" customWidth="1"/>
    <col min="11" max="16384" width="8.453125" style="43"/>
  </cols>
  <sheetData>
    <row r="1" spans="1:10" s="2" customFormat="1" ht="17.399999999999999" x14ac:dyDescent="0.3">
      <c r="A1" s="11" t="s">
        <v>356</v>
      </c>
      <c r="B1" s="7"/>
      <c r="F1" s="6"/>
      <c r="G1" s="6"/>
      <c r="H1" s="6"/>
      <c r="J1" s="8"/>
    </row>
    <row r="2" spans="1:10" ht="17.399999999999999" x14ac:dyDescent="0.25">
      <c r="A2" s="189"/>
      <c r="C2" s="191"/>
      <c r="D2" s="111" t="s">
        <v>340</v>
      </c>
      <c r="F2" s="144" t="s">
        <v>266</v>
      </c>
      <c r="G2" s="144" t="s">
        <v>266</v>
      </c>
      <c r="H2" s="144"/>
      <c r="I2" s="192"/>
      <c r="J2" s="278"/>
    </row>
    <row r="3" spans="1:10" ht="18" thickBot="1" x14ac:dyDescent="0.3">
      <c r="A3" s="189"/>
      <c r="C3" s="191"/>
      <c r="D3" s="193"/>
      <c r="F3" s="144" t="s">
        <v>266</v>
      </c>
      <c r="G3" s="144" t="s">
        <v>266</v>
      </c>
      <c r="H3" s="144" t="s">
        <v>266</v>
      </c>
      <c r="I3" s="194"/>
      <c r="J3" s="279"/>
    </row>
    <row r="4" spans="1:10" ht="27" thickBot="1" x14ac:dyDescent="0.3">
      <c r="A4" s="254" t="s">
        <v>64</v>
      </c>
      <c r="B4" s="255" t="s">
        <v>65</v>
      </c>
      <c r="C4" s="255"/>
      <c r="D4" s="255" t="s">
        <v>66</v>
      </c>
      <c r="E4" s="255" t="s">
        <v>4</v>
      </c>
      <c r="F4" s="255" t="s">
        <v>67</v>
      </c>
      <c r="G4" s="255" t="s">
        <v>68</v>
      </c>
      <c r="H4" s="255" t="s">
        <v>69</v>
      </c>
      <c r="I4" s="255"/>
      <c r="J4" s="256" t="s">
        <v>70</v>
      </c>
    </row>
    <row r="5" spans="1:10" x14ac:dyDescent="0.25">
      <c r="A5" s="257"/>
      <c r="B5" s="196"/>
      <c r="C5" s="195"/>
      <c r="D5" s="195"/>
      <c r="E5" s="195"/>
      <c r="F5" s="197" t="s">
        <v>266</v>
      </c>
      <c r="G5" s="197" t="s">
        <v>266</v>
      </c>
      <c r="H5" s="197" t="s">
        <v>266</v>
      </c>
      <c r="I5" s="46"/>
      <c r="J5" s="280"/>
    </row>
    <row r="6" spans="1:10" ht="15.6" x14ac:dyDescent="0.25">
      <c r="A6" s="284" t="s">
        <v>343</v>
      </c>
      <c r="B6" s="285"/>
      <c r="C6" s="286"/>
      <c r="D6" s="286"/>
      <c r="E6" s="287"/>
      <c r="F6" s="288"/>
      <c r="G6" s="288"/>
      <c r="H6" s="288"/>
      <c r="I6" s="289"/>
      <c r="J6" s="290"/>
    </row>
    <row r="7" spans="1:10" ht="15.6" x14ac:dyDescent="0.25">
      <c r="A7" s="258"/>
      <c r="B7" s="200"/>
      <c r="C7" s="201"/>
      <c r="D7" s="69" t="s">
        <v>153</v>
      </c>
      <c r="E7" s="69" t="s">
        <v>481</v>
      </c>
      <c r="F7" s="203">
        <v>100</v>
      </c>
      <c r="G7" s="203">
        <v>175</v>
      </c>
      <c r="H7" s="203"/>
      <c r="I7" s="46"/>
      <c r="J7" s="281"/>
    </row>
    <row r="8" spans="1:10" ht="15.6" x14ac:dyDescent="0.25">
      <c r="A8" s="284" t="s">
        <v>350</v>
      </c>
      <c r="B8" s="285"/>
      <c r="C8" s="286"/>
      <c r="D8" s="286"/>
      <c r="E8" s="287"/>
      <c r="F8" s="288" t="s">
        <v>266</v>
      </c>
      <c r="G8" s="288" t="s">
        <v>266</v>
      </c>
      <c r="H8" s="288" t="s">
        <v>266</v>
      </c>
      <c r="I8" s="289"/>
      <c r="J8" s="290"/>
    </row>
    <row r="9" spans="1:10" ht="26.4" x14ac:dyDescent="0.25">
      <c r="A9" s="259"/>
      <c r="B9" s="196" t="s">
        <v>129</v>
      </c>
      <c r="C9" s="195"/>
      <c r="D9" s="195" t="s">
        <v>130</v>
      </c>
      <c r="E9" s="195" t="s">
        <v>1169</v>
      </c>
      <c r="F9" s="120">
        <v>25.6</v>
      </c>
      <c r="G9" s="120">
        <v>51.2</v>
      </c>
      <c r="H9" s="260"/>
      <c r="I9" s="46"/>
      <c r="J9" s="280" t="s">
        <v>482</v>
      </c>
    </row>
    <row r="10" spans="1:10" ht="26.4" x14ac:dyDescent="0.25">
      <c r="A10" s="284" t="s">
        <v>131</v>
      </c>
      <c r="B10" s="285"/>
      <c r="C10" s="286"/>
      <c r="D10" s="286"/>
      <c r="E10" s="287"/>
      <c r="F10" s="288" t="s">
        <v>266</v>
      </c>
      <c r="G10" s="288" t="s">
        <v>266</v>
      </c>
      <c r="H10" s="288" t="s">
        <v>266</v>
      </c>
      <c r="I10" s="289"/>
      <c r="J10" s="290" t="s">
        <v>1173</v>
      </c>
    </row>
    <row r="11" spans="1:10" x14ac:dyDescent="0.25">
      <c r="A11" s="259"/>
      <c r="B11" s="261" t="s">
        <v>483</v>
      </c>
      <c r="C11" s="195"/>
      <c r="D11" s="58" t="s">
        <v>484</v>
      </c>
      <c r="E11" s="195" t="s">
        <v>1169</v>
      </c>
      <c r="F11" s="120">
        <v>27.5</v>
      </c>
      <c r="G11" s="120">
        <v>41</v>
      </c>
      <c r="H11" s="120"/>
      <c r="I11" s="46"/>
      <c r="J11" s="280"/>
    </row>
    <row r="12" spans="1:10" x14ac:dyDescent="0.25">
      <c r="A12" s="259"/>
      <c r="B12" s="196" t="s">
        <v>15</v>
      </c>
      <c r="C12" s="195"/>
      <c r="D12" s="195" t="s">
        <v>132</v>
      </c>
      <c r="E12" s="58" t="s">
        <v>1169</v>
      </c>
      <c r="F12" s="120">
        <v>40</v>
      </c>
      <c r="G12" s="120">
        <v>65</v>
      </c>
      <c r="H12" s="120">
        <v>6</v>
      </c>
      <c r="I12" s="46"/>
      <c r="J12" s="280" t="s">
        <v>698</v>
      </c>
    </row>
    <row r="13" spans="1:10" x14ac:dyDescent="0.25">
      <c r="A13" s="259"/>
      <c r="B13" s="196" t="s">
        <v>133</v>
      </c>
      <c r="C13" s="195"/>
      <c r="D13" s="195" t="s">
        <v>134</v>
      </c>
      <c r="E13" s="195" t="s">
        <v>1169</v>
      </c>
      <c r="F13" s="120">
        <v>45</v>
      </c>
      <c r="G13" s="120">
        <v>65</v>
      </c>
      <c r="H13" s="120"/>
      <c r="I13" s="46"/>
      <c r="J13" s="280"/>
    </row>
    <row r="14" spans="1:10" x14ac:dyDescent="0.25">
      <c r="A14" s="259"/>
      <c r="B14" s="261" t="s">
        <v>485</v>
      </c>
      <c r="C14" s="195"/>
      <c r="D14" s="195" t="s">
        <v>135</v>
      </c>
      <c r="E14" s="195" t="s">
        <v>1169</v>
      </c>
      <c r="F14" s="120">
        <v>67</v>
      </c>
      <c r="G14" s="120">
        <v>100</v>
      </c>
      <c r="H14" s="120"/>
      <c r="I14" s="46"/>
      <c r="J14" s="280"/>
    </row>
    <row r="15" spans="1:10" ht="15.6" x14ac:dyDescent="0.25">
      <c r="A15" s="284" t="s">
        <v>108</v>
      </c>
      <c r="B15" s="285"/>
      <c r="C15" s="286"/>
      <c r="D15" s="286"/>
      <c r="E15" s="287"/>
      <c r="F15" s="288" t="s">
        <v>266</v>
      </c>
      <c r="G15" s="288" t="s">
        <v>266</v>
      </c>
      <c r="H15" s="288" t="s">
        <v>266</v>
      </c>
      <c r="I15" s="289"/>
      <c r="J15" s="290"/>
    </row>
    <row r="16" spans="1:10" x14ac:dyDescent="0.25">
      <c r="A16" s="259"/>
      <c r="B16" s="261" t="s">
        <v>486</v>
      </c>
      <c r="C16" s="195"/>
      <c r="D16" s="195" t="s">
        <v>109</v>
      </c>
      <c r="E16" s="195" t="s">
        <v>1159</v>
      </c>
      <c r="F16" s="120">
        <v>426.5</v>
      </c>
      <c r="G16" s="120">
        <v>639.75</v>
      </c>
      <c r="H16" s="260"/>
      <c r="I16" s="46"/>
      <c r="J16" s="280" t="s">
        <v>489</v>
      </c>
    </row>
    <row r="17" spans="1:10" x14ac:dyDescent="0.25">
      <c r="A17" s="259"/>
      <c r="B17" s="261" t="s">
        <v>487</v>
      </c>
      <c r="C17" s="195"/>
      <c r="D17" s="195" t="s">
        <v>110</v>
      </c>
      <c r="E17" s="195" t="s">
        <v>1159</v>
      </c>
      <c r="F17" s="120">
        <v>353.5</v>
      </c>
      <c r="G17" s="120">
        <v>530.25</v>
      </c>
      <c r="H17" s="260">
        <v>2130</v>
      </c>
      <c r="I17" s="46"/>
      <c r="J17" s="280" t="s">
        <v>488</v>
      </c>
    </row>
    <row r="18" spans="1:10" ht="15.6" x14ac:dyDescent="0.25">
      <c r="A18" s="284" t="s">
        <v>142</v>
      </c>
      <c r="B18" s="285"/>
      <c r="C18" s="286"/>
      <c r="D18" s="286"/>
      <c r="E18" s="287"/>
      <c r="F18" s="288" t="s">
        <v>266</v>
      </c>
      <c r="G18" s="288" t="s">
        <v>266</v>
      </c>
      <c r="H18" s="288" t="s">
        <v>266</v>
      </c>
      <c r="I18" s="289"/>
      <c r="J18" s="290"/>
    </row>
    <row r="19" spans="1:10" x14ac:dyDescent="0.25">
      <c r="A19" s="259"/>
      <c r="B19" s="261" t="s">
        <v>703</v>
      </c>
      <c r="C19" s="195"/>
      <c r="D19" s="58" t="s">
        <v>704</v>
      </c>
      <c r="E19" s="58" t="s">
        <v>8</v>
      </c>
      <c r="F19" s="120">
        <v>7500</v>
      </c>
      <c r="G19" s="120"/>
      <c r="H19" s="260"/>
      <c r="I19" s="46"/>
      <c r="J19" s="280" t="s">
        <v>490</v>
      </c>
    </row>
    <row r="20" spans="1:10" x14ac:dyDescent="0.25">
      <c r="A20" s="259"/>
      <c r="B20" s="261" t="s">
        <v>703</v>
      </c>
      <c r="C20" s="195"/>
      <c r="D20" s="58" t="s">
        <v>705</v>
      </c>
      <c r="E20" s="58" t="s">
        <v>8</v>
      </c>
      <c r="F20" s="120">
        <v>50000</v>
      </c>
      <c r="G20" s="120"/>
      <c r="H20" s="260"/>
      <c r="I20" s="46"/>
      <c r="J20" s="280" t="s">
        <v>490</v>
      </c>
    </row>
    <row r="21" spans="1:10" x14ac:dyDescent="0.25">
      <c r="A21" s="259"/>
      <c r="B21" s="196" t="s">
        <v>143</v>
      </c>
      <c r="C21" s="195"/>
      <c r="D21" s="195" t="s">
        <v>144</v>
      </c>
      <c r="E21" s="195" t="s">
        <v>1159</v>
      </c>
      <c r="F21" s="120">
        <v>47</v>
      </c>
      <c r="G21" s="120">
        <v>146</v>
      </c>
      <c r="H21" s="260"/>
      <c r="I21" s="46"/>
      <c r="J21" s="280"/>
    </row>
    <row r="22" spans="1:10" ht="15.6" x14ac:dyDescent="0.25">
      <c r="A22" s="284" t="s">
        <v>126</v>
      </c>
      <c r="B22" s="285"/>
      <c r="C22" s="286"/>
      <c r="D22" s="286"/>
      <c r="E22" s="287"/>
      <c r="F22" s="288" t="s">
        <v>266</v>
      </c>
      <c r="G22" s="288" t="s">
        <v>266</v>
      </c>
      <c r="H22" s="288" t="s">
        <v>266</v>
      </c>
      <c r="I22" s="289"/>
      <c r="J22" s="290"/>
    </row>
    <row r="23" spans="1:10" x14ac:dyDescent="0.25">
      <c r="A23" s="259"/>
      <c r="B23" s="261" t="s">
        <v>261</v>
      </c>
      <c r="C23" s="195"/>
      <c r="D23" s="195" t="s">
        <v>127</v>
      </c>
      <c r="E23" s="195" t="s">
        <v>1159</v>
      </c>
      <c r="F23" s="120">
        <v>1.05</v>
      </c>
      <c r="G23" s="120">
        <v>2.4</v>
      </c>
      <c r="H23" s="260"/>
      <c r="I23" s="46"/>
      <c r="J23" s="280" t="s">
        <v>491</v>
      </c>
    </row>
    <row r="24" spans="1:10" x14ac:dyDescent="0.25">
      <c r="A24" s="259"/>
      <c r="B24" s="261" t="s">
        <v>262</v>
      </c>
      <c r="C24" s="195"/>
      <c r="D24" s="195" t="s">
        <v>128</v>
      </c>
      <c r="E24" s="195" t="s">
        <v>1159</v>
      </c>
      <c r="F24" s="120">
        <v>0.95</v>
      </c>
      <c r="G24" s="120">
        <v>3.8</v>
      </c>
      <c r="H24" s="260"/>
      <c r="I24" s="46"/>
      <c r="J24" s="280" t="s">
        <v>492</v>
      </c>
    </row>
    <row r="25" spans="1:10" ht="15.6" x14ac:dyDescent="0.25">
      <c r="A25" s="284" t="s">
        <v>500</v>
      </c>
      <c r="B25" s="285"/>
      <c r="C25" s="286"/>
      <c r="D25" s="286"/>
      <c r="E25" s="287"/>
      <c r="F25" s="288" t="s">
        <v>266</v>
      </c>
      <c r="G25" s="288" t="s">
        <v>266</v>
      </c>
      <c r="H25" s="288" t="s">
        <v>266</v>
      </c>
      <c r="I25" s="289"/>
      <c r="J25" s="290"/>
    </row>
    <row r="26" spans="1:10" x14ac:dyDescent="0.25">
      <c r="A26" s="259"/>
      <c r="B26" s="261" t="s">
        <v>493</v>
      </c>
      <c r="C26" s="195"/>
      <c r="D26" s="195" t="s">
        <v>71</v>
      </c>
      <c r="E26" s="195" t="s">
        <v>1159</v>
      </c>
      <c r="F26" s="120">
        <v>11.4</v>
      </c>
      <c r="G26" s="120">
        <v>17.05</v>
      </c>
      <c r="H26" s="260"/>
      <c r="I26" s="46"/>
      <c r="J26" s="280" t="s">
        <v>496</v>
      </c>
    </row>
    <row r="27" spans="1:10" x14ac:dyDescent="0.25">
      <c r="A27" s="259"/>
      <c r="B27" s="261" t="s">
        <v>494</v>
      </c>
      <c r="C27" s="195"/>
      <c r="D27" s="195" t="s">
        <v>72</v>
      </c>
      <c r="E27" s="195" t="s">
        <v>1159</v>
      </c>
      <c r="F27" s="120">
        <v>12.05</v>
      </c>
      <c r="G27" s="120">
        <v>17.8</v>
      </c>
      <c r="H27" s="260"/>
      <c r="I27" s="46"/>
      <c r="J27" s="280"/>
    </row>
    <row r="28" spans="1:10" x14ac:dyDescent="0.25">
      <c r="A28" s="259"/>
      <c r="B28" s="196" t="s">
        <v>73</v>
      </c>
      <c r="C28" s="195"/>
      <c r="D28" s="195" t="s">
        <v>74</v>
      </c>
      <c r="E28" s="195" t="s">
        <v>1159</v>
      </c>
      <c r="F28" s="120">
        <v>12.05</v>
      </c>
      <c r="G28" s="120">
        <v>17.8</v>
      </c>
      <c r="H28" s="260"/>
      <c r="I28" s="46"/>
      <c r="J28" s="280"/>
    </row>
    <row r="29" spans="1:10" x14ac:dyDescent="0.25">
      <c r="A29" s="259"/>
      <c r="B29" s="261" t="s">
        <v>495</v>
      </c>
      <c r="C29" s="195"/>
      <c r="D29" s="195" t="s">
        <v>75</v>
      </c>
      <c r="E29" s="195" t="s">
        <v>1159</v>
      </c>
      <c r="F29" s="120">
        <v>12.5</v>
      </c>
      <c r="G29" s="120">
        <v>30.75</v>
      </c>
      <c r="H29" s="260"/>
      <c r="I29" s="46"/>
      <c r="J29" s="280"/>
    </row>
    <row r="30" spans="1:10" x14ac:dyDescent="0.25">
      <c r="A30" s="259"/>
      <c r="B30" s="261" t="s">
        <v>497</v>
      </c>
      <c r="C30" s="195"/>
      <c r="D30" s="195" t="s">
        <v>76</v>
      </c>
      <c r="E30" s="195" t="s">
        <v>1159</v>
      </c>
      <c r="F30" s="120"/>
      <c r="G30" s="46"/>
      <c r="H30" s="260"/>
      <c r="I30" s="46"/>
      <c r="J30" s="280"/>
    </row>
    <row r="31" spans="1:10" ht="15.6" x14ac:dyDescent="0.25">
      <c r="A31" s="284" t="s">
        <v>501</v>
      </c>
      <c r="B31" s="285"/>
      <c r="C31" s="286"/>
      <c r="D31" s="286"/>
      <c r="E31" s="287"/>
      <c r="F31" s="288" t="s">
        <v>266</v>
      </c>
      <c r="G31" s="288" t="s">
        <v>266</v>
      </c>
      <c r="H31" s="288" t="s">
        <v>266</v>
      </c>
      <c r="I31" s="289"/>
      <c r="J31" s="290" t="s">
        <v>499</v>
      </c>
    </row>
    <row r="32" spans="1:10" ht="26.4" x14ac:dyDescent="0.25">
      <c r="A32" s="259"/>
      <c r="B32" s="261" t="s">
        <v>493</v>
      </c>
      <c r="C32" s="195"/>
      <c r="D32" s="195" t="s">
        <v>77</v>
      </c>
      <c r="E32" s="195" t="s">
        <v>1159</v>
      </c>
      <c r="F32" s="120">
        <v>12.05</v>
      </c>
      <c r="G32" s="120">
        <v>17.8</v>
      </c>
      <c r="H32" s="262"/>
      <c r="I32" s="46"/>
      <c r="J32" s="280" t="s">
        <v>505</v>
      </c>
    </row>
    <row r="33" spans="1:14" x14ac:dyDescent="0.25">
      <c r="A33" s="259"/>
      <c r="B33" s="261" t="s">
        <v>494</v>
      </c>
      <c r="C33" s="195"/>
      <c r="D33" s="195" t="s">
        <v>78</v>
      </c>
      <c r="E33" s="195" t="s">
        <v>1159</v>
      </c>
      <c r="F33" s="120">
        <v>12.7</v>
      </c>
      <c r="G33" s="120">
        <v>18.399999999999999</v>
      </c>
      <c r="H33" s="262"/>
      <c r="I33" s="46"/>
      <c r="J33" s="280"/>
    </row>
    <row r="34" spans="1:14" x14ac:dyDescent="0.25">
      <c r="A34" s="259"/>
      <c r="B34" s="261" t="s">
        <v>79</v>
      </c>
      <c r="C34" s="195"/>
      <c r="D34" s="195" t="s">
        <v>80</v>
      </c>
      <c r="E34" s="195" t="s">
        <v>1159</v>
      </c>
      <c r="F34" s="120">
        <v>12.7</v>
      </c>
      <c r="G34" s="120">
        <v>18.399999999999999</v>
      </c>
      <c r="H34" s="262"/>
      <c r="I34" s="46"/>
      <c r="J34" s="280" t="s">
        <v>502</v>
      </c>
    </row>
    <row r="35" spans="1:14" x14ac:dyDescent="0.25">
      <c r="A35" s="259"/>
      <c r="B35" s="261" t="s">
        <v>498</v>
      </c>
      <c r="C35" s="195"/>
      <c r="D35" s="195" t="s">
        <v>81</v>
      </c>
      <c r="E35" s="195" t="s">
        <v>1159</v>
      </c>
      <c r="F35" s="120">
        <v>13.5</v>
      </c>
      <c r="G35" s="120">
        <v>19.2</v>
      </c>
      <c r="H35" s="262"/>
      <c r="I35" s="46"/>
      <c r="J35" s="280" t="s">
        <v>502</v>
      </c>
    </row>
    <row r="36" spans="1:14" x14ac:dyDescent="0.25">
      <c r="A36" s="259"/>
      <c r="B36" s="261" t="s">
        <v>497</v>
      </c>
      <c r="C36" s="195"/>
      <c r="D36" s="195" t="s">
        <v>82</v>
      </c>
      <c r="E36" s="195" t="s">
        <v>1159</v>
      </c>
      <c r="F36" s="120"/>
      <c r="G36" s="120"/>
      <c r="H36" s="120">
        <v>175</v>
      </c>
      <c r="I36" s="46"/>
      <c r="J36" s="280" t="s">
        <v>506</v>
      </c>
    </row>
    <row r="37" spans="1:14" ht="15.6" x14ac:dyDescent="0.25">
      <c r="A37" s="284" t="s">
        <v>341</v>
      </c>
      <c r="B37" s="285"/>
      <c r="C37" s="286"/>
      <c r="D37" s="286"/>
      <c r="E37" s="287"/>
      <c r="F37" s="288" t="s">
        <v>266</v>
      </c>
      <c r="G37" s="288" t="s">
        <v>266</v>
      </c>
      <c r="H37" s="288" t="s">
        <v>266</v>
      </c>
      <c r="I37" s="289"/>
      <c r="J37" s="290"/>
    </row>
    <row r="38" spans="1:14" x14ac:dyDescent="0.25">
      <c r="A38" s="259"/>
      <c r="B38" s="261" t="s">
        <v>503</v>
      </c>
      <c r="C38" s="195"/>
      <c r="D38" s="195" t="s">
        <v>122</v>
      </c>
      <c r="E38" s="195" t="s">
        <v>1159</v>
      </c>
      <c r="F38" s="120">
        <v>13.5</v>
      </c>
      <c r="G38" s="120">
        <v>17.75</v>
      </c>
      <c r="H38" s="260"/>
      <c r="I38" s="46"/>
      <c r="J38" s="280" t="s">
        <v>507</v>
      </c>
    </row>
    <row r="39" spans="1:14" x14ac:dyDescent="0.25">
      <c r="A39" s="259"/>
      <c r="B39" s="261" t="s">
        <v>504</v>
      </c>
      <c r="C39" s="195"/>
      <c r="D39" s="195" t="s">
        <v>123</v>
      </c>
      <c r="E39" s="195" t="s">
        <v>1159</v>
      </c>
      <c r="F39" s="120">
        <v>14.2</v>
      </c>
      <c r="G39" s="120">
        <v>20.65</v>
      </c>
      <c r="H39" s="260"/>
      <c r="I39" s="46"/>
      <c r="J39" s="280"/>
    </row>
    <row r="40" spans="1:14" x14ac:dyDescent="0.25">
      <c r="A40" s="259"/>
      <c r="B40" s="113" t="s">
        <v>508</v>
      </c>
      <c r="C40" s="195"/>
      <c r="D40" s="195" t="s">
        <v>124</v>
      </c>
      <c r="E40" s="195" t="s">
        <v>1159</v>
      </c>
      <c r="F40" s="203">
        <v>7</v>
      </c>
      <c r="G40" s="203"/>
      <c r="H40" s="260"/>
      <c r="I40" s="46"/>
      <c r="J40" s="280" t="s">
        <v>706</v>
      </c>
    </row>
    <row r="41" spans="1:14" x14ac:dyDescent="0.25">
      <c r="A41" s="259"/>
      <c r="B41" s="113" t="s">
        <v>509</v>
      </c>
      <c r="C41" s="195"/>
      <c r="D41" s="195" t="s">
        <v>125</v>
      </c>
      <c r="E41" s="195" t="s">
        <v>1159</v>
      </c>
      <c r="F41" s="203">
        <v>7.6</v>
      </c>
      <c r="G41" s="203"/>
      <c r="H41" s="260"/>
      <c r="I41" s="46"/>
      <c r="J41" s="280"/>
      <c r="N41" s="139"/>
    </row>
    <row r="42" spans="1:14" x14ac:dyDescent="0.25">
      <c r="A42" s="259"/>
      <c r="B42" s="261" t="s">
        <v>497</v>
      </c>
      <c r="C42" s="195"/>
      <c r="D42" s="58" t="s">
        <v>707</v>
      </c>
      <c r="E42" s="195" t="s">
        <v>1159</v>
      </c>
      <c r="F42" s="120"/>
      <c r="G42" s="46"/>
      <c r="H42" s="260"/>
      <c r="I42" s="46"/>
      <c r="J42" s="280"/>
    </row>
    <row r="43" spans="1:14" ht="15.6" x14ac:dyDescent="0.25">
      <c r="A43" s="284" t="s">
        <v>510</v>
      </c>
      <c r="B43" s="285"/>
      <c r="C43" s="286"/>
      <c r="D43" s="286"/>
      <c r="E43" s="287"/>
      <c r="F43" s="288" t="s">
        <v>266</v>
      </c>
      <c r="G43" s="288" t="s">
        <v>266</v>
      </c>
      <c r="H43" s="288" t="s">
        <v>266</v>
      </c>
      <c r="I43" s="289"/>
      <c r="J43" s="290"/>
    </row>
    <row r="44" spans="1:14" ht="15.6" x14ac:dyDescent="0.25">
      <c r="A44" s="263"/>
      <c r="B44" s="200" t="s">
        <v>251</v>
      </c>
      <c r="C44" s="201"/>
      <c r="D44" s="201" t="s">
        <v>252</v>
      </c>
      <c r="E44" s="201" t="s">
        <v>1169</v>
      </c>
      <c r="F44" s="120">
        <v>3.4</v>
      </c>
      <c r="G44" s="203">
        <v>5</v>
      </c>
      <c r="H44" s="264" t="s">
        <v>266</v>
      </c>
      <c r="I44" s="72"/>
      <c r="J44" s="280"/>
    </row>
    <row r="45" spans="1:14" x14ac:dyDescent="0.25">
      <c r="A45" s="259"/>
      <c r="B45" s="261" t="s">
        <v>511</v>
      </c>
      <c r="C45" s="195"/>
      <c r="D45" s="195" t="s">
        <v>83</v>
      </c>
      <c r="E45" s="195" t="s">
        <v>1159</v>
      </c>
      <c r="F45" s="120">
        <v>4.3</v>
      </c>
      <c r="G45" s="120">
        <v>5.9</v>
      </c>
      <c r="H45" s="262"/>
      <c r="I45" s="46"/>
      <c r="J45" s="280"/>
    </row>
    <row r="46" spans="1:14" x14ac:dyDescent="0.25">
      <c r="A46" s="259"/>
      <c r="B46" s="261" t="s">
        <v>512</v>
      </c>
      <c r="C46" s="195"/>
      <c r="D46" s="195" t="s">
        <v>84</v>
      </c>
      <c r="E46" s="195" t="s">
        <v>1159</v>
      </c>
      <c r="F46" s="120">
        <v>4.5999999999999996</v>
      </c>
      <c r="G46" s="120">
        <v>7.3</v>
      </c>
      <c r="H46" s="262"/>
      <c r="I46" s="46"/>
      <c r="J46" s="280"/>
    </row>
    <row r="47" spans="1:14" x14ac:dyDescent="0.25">
      <c r="A47" s="259"/>
      <c r="B47" s="196" t="s">
        <v>85</v>
      </c>
      <c r="C47" s="195"/>
      <c r="D47" s="195" t="s">
        <v>86</v>
      </c>
      <c r="E47" s="195" t="s">
        <v>1159</v>
      </c>
      <c r="F47" s="120">
        <v>5.0999999999999996</v>
      </c>
      <c r="G47" s="120">
        <v>8.9</v>
      </c>
      <c r="H47" s="262"/>
      <c r="I47" s="46"/>
      <c r="J47" s="280" t="s">
        <v>515</v>
      </c>
    </row>
    <row r="48" spans="1:14" x14ac:dyDescent="0.25">
      <c r="A48" s="259"/>
      <c r="B48" s="261" t="s">
        <v>513</v>
      </c>
      <c r="C48" s="195"/>
      <c r="D48" s="195" t="s">
        <v>87</v>
      </c>
      <c r="E48" s="195" t="s">
        <v>1159</v>
      </c>
      <c r="F48" s="120">
        <v>5.5</v>
      </c>
      <c r="G48" s="120">
        <v>11</v>
      </c>
      <c r="H48" s="262"/>
      <c r="I48" s="46"/>
      <c r="J48" s="280" t="s">
        <v>515</v>
      </c>
    </row>
    <row r="49" spans="1:12" ht="26.4" x14ac:dyDescent="0.25">
      <c r="A49" s="259"/>
      <c r="B49" s="261" t="s">
        <v>497</v>
      </c>
      <c r="C49" s="195"/>
      <c r="D49" s="195" t="s">
        <v>89</v>
      </c>
      <c r="E49" s="195" t="s">
        <v>1159</v>
      </c>
      <c r="F49" s="120">
        <v>3.2</v>
      </c>
      <c r="G49" s="120">
        <v>6.3</v>
      </c>
      <c r="H49" s="120" t="s">
        <v>266</v>
      </c>
      <c r="I49" s="46"/>
      <c r="J49" s="280" t="s">
        <v>520</v>
      </c>
    </row>
    <row r="50" spans="1:12" ht="26.4" x14ac:dyDescent="0.25">
      <c r="A50" s="259"/>
      <c r="B50" s="261" t="s">
        <v>514</v>
      </c>
      <c r="C50" s="195"/>
      <c r="D50" s="195" t="s">
        <v>90</v>
      </c>
      <c r="E50" s="195" t="s">
        <v>1159</v>
      </c>
      <c r="F50" s="120">
        <v>1.35</v>
      </c>
      <c r="G50" s="120">
        <v>3.7</v>
      </c>
      <c r="H50" s="120">
        <v>15.5</v>
      </c>
      <c r="I50" s="46"/>
      <c r="J50" s="280" t="s">
        <v>687</v>
      </c>
    </row>
    <row r="51" spans="1:12" ht="15.6" x14ac:dyDescent="0.25">
      <c r="A51" s="284" t="s">
        <v>516</v>
      </c>
      <c r="B51" s="285"/>
      <c r="C51" s="286"/>
      <c r="D51" s="286"/>
      <c r="E51" s="287"/>
      <c r="F51" s="288" t="s">
        <v>266</v>
      </c>
      <c r="G51" s="288" t="s">
        <v>266</v>
      </c>
      <c r="H51" s="288" t="s">
        <v>266</v>
      </c>
      <c r="I51" s="289"/>
      <c r="J51" s="290"/>
    </row>
    <row r="52" spans="1:12" x14ac:dyDescent="0.25">
      <c r="A52" s="259"/>
      <c r="B52" s="261" t="s">
        <v>511</v>
      </c>
      <c r="C52" s="195"/>
      <c r="D52" s="195" t="s">
        <v>91</v>
      </c>
      <c r="E52" s="195" t="s">
        <v>1159</v>
      </c>
      <c r="F52" s="120">
        <v>6.8</v>
      </c>
      <c r="G52" s="120">
        <v>9.3000000000000007</v>
      </c>
      <c r="H52" s="120"/>
      <c r="I52" s="46"/>
      <c r="J52" s="280"/>
    </row>
    <row r="53" spans="1:12" x14ac:dyDescent="0.25">
      <c r="A53" s="259"/>
      <c r="B53" s="261" t="s">
        <v>512</v>
      </c>
      <c r="C53" s="195"/>
      <c r="D53" s="195" t="s">
        <v>92</v>
      </c>
      <c r="E53" s="195" t="s">
        <v>1159</v>
      </c>
      <c r="F53" s="120">
        <v>7.1</v>
      </c>
      <c r="G53" s="120">
        <v>11.75</v>
      </c>
      <c r="H53" s="120"/>
      <c r="I53" s="46"/>
      <c r="J53" s="280"/>
    </row>
    <row r="54" spans="1:12" x14ac:dyDescent="0.25">
      <c r="A54" s="259"/>
      <c r="B54" s="261" t="s">
        <v>93</v>
      </c>
      <c r="C54" s="195"/>
      <c r="D54" s="195" t="s">
        <v>94</v>
      </c>
      <c r="E54" s="195" t="s">
        <v>1159</v>
      </c>
      <c r="F54" s="120">
        <v>8.9</v>
      </c>
      <c r="G54" s="120">
        <v>14.2</v>
      </c>
      <c r="H54" s="120"/>
      <c r="I54" s="46"/>
      <c r="J54" s="280" t="s">
        <v>515</v>
      </c>
    </row>
    <row r="55" spans="1:12" ht="26.4" x14ac:dyDescent="0.25">
      <c r="A55" s="259"/>
      <c r="B55" s="261" t="s">
        <v>517</v>
      </c>
      <c r="C55" s="195"/>
      <c r="D55" s="195" t="s">
        <v>95</v>
      </c>
      <c r="E55" s="195" t="s">
        <v>1159</v>
      </c>
      <c r="F55" s="120">
        <v>9.3000000000000007</v>
      </c>
      <c r="G55" s="120">
        <v>23.2</v>
      </c>
      <c r="H55" s="120"/>
      <c r="I55" s="46"/>
      <c r="J55" s="280" t="s">
        <v>518</v>
      </c>
    </row>
    <row r="56" spans="1:12" x14ac:dyDescent="0.25">
      <c r="A56" s="259"/>
      <c r="B56" s="261" t="s">
        <v>497</v>
      </c>
      <c r="C56" s="195"/>
      <c r="D56" s="195" t="s">
        <v>96</v>
      </c>
      <c r="E56" s="195" t="s">
        <v>1159</v>
      </c>
      <c r="F56" s="120"/>
      <c r="G56" s="120"/>
      <c r="H56" s="120">
        <v>18.8</v>
      </c>
      <c r="I56" s="46"/>
      <c r="J56" s="280" t="s">
        <v>519</v>
      </c>
    </row>
    <row r="57" spans="1:12" ht="15.6" x14ac:dyDescent="0.25">
      <c r="A57" s="284" t="s">
        <v>5</v>
      </c>
      <c r="B57" s="285"/>
      <c r="C57" s="286"/>
      <c r="D57" s="286"/>
      <c r="E57" s="287"/>
      <c r="F57" s="288" t="s">
        <v>266</v>
      </c>
      <c r="G57" s="288" t="s">
        <v>266</v>
      </c>
      <c r="H57" s="288" t="s">
        <v>266</v>
      </c>
      <c r="I57" s="289"/>
      <c r="J57" s="290"/>
    </row>
    <row r="58" spans="1:12" ht="15.6" x14ac:dyDescent="0.25">
      <c r="A58" s="263"/>
      <c r="B58" s="200"/>
      <c r="C58" s="201"/>
      <c r="D58" s="69" t="s">
        <v>522</v>
      </c>
      <c r="E58" s="201" t="s">
        <v>6</v>
      </c>
      <c r="F58" s="203">
        <v>13.55</v>
      </c>
      <c r="G58" s="203">
        <v>203</v>
      </c>
      <c r="H58" s="202"/>
      <c r="I58" s="46"/>
      <c r="J58" s="280"/>
    </row>
    <row r="59" spans="1:12" ht="15.6" x14ac:dyDescent="0.25">
      <c r="A59" s="284" t="s">
        <v>521</v>
      </c>
      <c r="B59" s="285"/>
      <c r="C59" s="286"/>
      <c r="D59" s="286"/>
      <c r="E59" s="287"/>
      <c r="F59" s="288" t="s">
        <v>266</v>
      </c>
      <c r="G59" s="288" t="s">
        <v>266</v>
      </c>
      <c r="H59" s="288" t="s">
        <v>266</v>
      </c>
      <c r="I59" s="289"/>
      <c r="J59" s="290"/>
    </row>
    <row r="60" spans="1:12" x14ac:dyDescent="0.25">
      <c r="A60" s="259"/>
      <c r="B60" s="209" t="s">
        <v>600</v>
      </c>
      <c r="C60" s="195"/>
      <c r="D60" s="58" t="s">
        <v>620</v>
      </c>
      <c r="E60" s="58" t="s">
        <v>37</v>
      </c>
      <c r="F60" s="120">
        <v>1.05</v>
      </c>
      <c r="G60" s="120">
        <v>1.4</v>
      </c>
      <c r="H60" s="260"/>
      <c r="I60" s="46"/>
      <c r="J60" s="282"/>
      <c r="L60" s="48" t="s">
        <v>264</v>
      </c>
    </row>
    <row r="61" spans="1:12" x14ac:dyDescent="0.25">
      <c r="A61" s="259"/>
      <c r="B61" s="209" t="s">
        <v>601</v>
      </c>
      <c r="C61" s="195"/>
      <c r="D61" s="58" t="s">
        <v>621</v>
      </c>
      <c r="E61" s="58" t="s">
        <v>37</v>
      </c>
      <c r="F61" s="260">
        <v>0.99</v>
      </c>
      <c r="G61" s="260">
        <v>1.39</v>
      </c>
      <c r="H61" s="260"/>
      <c r="I61" s="46"/>
      <c r="J61" s="280"/>
    </row>
    <row r="62" spans="1:12" x14ac:dyDescent="0.25">
      <c r="A62" s="259"/>
      <c r="B62" s="261" t="s">
        <v>523</v>
      </c>
      <c r="C62" s="195"/>
      <c r="D62" s="58" t="s">
        <v>622</v>
      </c>
      <c r="E62" s="58" t="s">
        <v>37</v>
      </c>
      <c r="F62" s="260">
        <v>0.22</v>
      </c>
      <c r="G62" s="260">
        <v>0.42</v>
      </c>
      <c r="H62" s="260"/>
      <c r="I62" s="46"/>
      <c r="J62" s="280" t="s">
        <v>524</v>
      </c>
    </row>
    <row r="63" spans="1:12" ht="26.4" x14ac:dyDescent="0.25">
      <c r="A63" s="259"/>
      <c r="B63" s="261" t="s">
        <v>525</v>
      </c>
      <c r="C63" s="195"/>
      <c r="D63" s="58" t="s">
        <v>623</v>
      </c>
      <c r="E63" s="58" t="s">
        <v>319</v>
      </c>
      <c r="F63" s="260">
        <v>0.17</v>
      </c>
      <c r="G63" s="260">
        <v>0.19</v>
      </c>
      <c r="H63" s="260">
        <v>0.49</v>
      </c>
      <c r="I63" s="46"/>
      <c r="J63" s="280" t="s">
        <v>526</v>
      </c>
    </row>
    <row r="64" spans="1:12" ht="15.6" x14ac:dyDescent="0.25">
      <c r="A64" s="284" t="s">
        <v>263</v>
      </c>
      <c r="B64" s="285"/>
      <c r="C64" s="286"/>
      <c r="D64" s="286"/>
      <c r="E64" s="287"/>
      <c r="F64" s="288" t="s">
        <v>266</v>
      </c>
      <c r="G64" s="288" t="s">
        <v>266</v>
      </c>
      <c r="H64" s="288" t="s">
        <v>266</v>
      </c>
      <c r="I64" s="289"/>
      <c r="J64" s="290"/>
    </row>
    <row r="65" spans="1:13" x14ac:dyDescent="0.25">
      <c r="A65" s="257"/>
      <c r="B65" s="261" t="s">
        <v>527</v>
      </c>
      <c r="C65" s="195"/>
      <c r="D65" s="195" t="s">
        <v>97</v>
      </c>
      <c r="E65" s="58" t="s">
        <v>1169</v>
      </c>
      <c r="F65" s="120">
        <v>3.44</v>
      </c>
      <c r="G65" s="120"/>
      <c r="H65" s="260"/>
      <c r="I65" s="46"/>
      <c r="J65" s="280" t="s">
        <v>528</v>
      </c>
    </row>
    <row r="66" spans="1:13" x14ac:dyDescent="0.25">
      <c r="A66" s="257"/>
      <c r="B66" s="196" t="s">
        <v>98</v>
      </c>
      <c r="C66" s="195"/>
      <c r="D66" s="195" t="s">
        <v>99</v>
      </c>
      <c r="E66" s="58" t="s">
        <v>1169</v>
      </c>
      <c r="F66" s="203">
        <v>5.75</v>
      </c>
      <c r="G66" s="203" t="s">
        <v>266</v>
      </c>
      <c r="H66" s="260"/>
      <c r="I66" s="46"/>
      <c r="J66" s="280"/>
    </row>
    <row r="67" spans="1:13" x14ac:dyDescent="0.25">
      <c r="A67" s="257"/>
      <c r="B67" s="196" t="s">
        <v>100</v>
      </c>
      <c r="C67" s="195"/>
      <c r="D67" s="195" t="s">
        <v>101</v>
      </c>
      <c r="E67" s="58" t="s">
        <v>1169</v>
      </c>
      <c r="F67" s="203">
        <v>7.95</v>
      </c>
      <c r="G67" s="203" t="s">
        <v>266</v>
      </c>
      <c r="H67" s="260"/>
      <c r="I67" s="46"/>
      <c r="J67" s="280" t="s">
        <v>529</v>
      </c>
    </row>
    <row r="68" spans="1:13" x14ac:dyDescent="0.25">
      <c r="A68" s="257"/>
      <c r="B68" s="196" t="s">
        <v>244</v>
      </c>
      <c r="C68" s="195"/>
      <c r="D68" s="195" t="s">
        <v>245</v>
      </c>
      <c r="E68" s="195" t="s">
        <v>1169</v>
      </c>
      <c r="F68" s="203">
        <v>20.2</v>
      </c>
      <c r="G68" s="203" t="s">
        <v>266</v>
      </c>
      <c r="H68" s="260" t="s">
        <v>266</v>
      </c>
      <c r="I68" s="46"/>
      <c r="J68" s="280" t="s">
        <v>530</v>
      </c>
    </row>
    <row r="69" spans="1:13" x14ac:dyDescent="0.25">
      <c r="A69" s="257"/>
      <c r="B69" s="196" t="s">
        <v>102</v>
      </c>
      <c r="C69" s="195"/>
      <c r="D69" s="195" t="s">
        <v>16</v>
      </c>
      <c r="E69" s="195" t="s">
        <v>1169</v>
      </c>
      <c r="F69" s="265">
        <v>3.16</v>
      </c>
      <c r="G69" s="265">
        <v>14</v>
      </c>
      <c r="H69" s="260"/>
      <c r="I69" s="46"/>
      <c r="J69" s="280" t="s">
        <v>531</v>
      </c>
    </row>
    <row r="70" spans="1:13" x14ac:dyDescent="0.25">
      <c r="A70" s="257"/>
      <c r="B70" s="196" t="s">
        <v>103</v>
      </c>
      <c r="C70" s="195"/>
      <c r="D70" s="195" t="s">
        <v>17</v>
      </c>
      <c r="E70" s="195" t="s">
        <v>20</v>
      </c>
      <c r="F70" s="265">
        <v>308.3</v>
      </c>
      <c r="G70" s="265">
        <v>348.5</v>
      </c>
      <c r="H70" s="260"/>
      <c r="I70" s="46"/>
      <c r="J70" s="280" t="s">
        <v>104</v>
      </c>
    </row>
    <row r="71" spans="1:13" ht="15.6" x14ac:dyDescent="0.25">
      <c r="A71" s="284" t="s">
        <v>1162</v>
      </c>
      <c r="B71" s="285"/>
      <c r="C71" s="286"/>
      <c r="D71" s="286"/>
      <c r="E71" s="287"/>
      <c r="F71" s="288" t="s">
        <v>266</v>
      </c>
      <c r="G71" s="288" t="s">
        <v>266</v>
      </c>
      <c r="H71" s="288" t="s">
        <v>266</v>
      </c>
      <c r="I71" s="289"/>
      <c r="J71" s="290"/>
    </row>
    <row r="72" spans="1:13" s="68" customFormat="1" x14ac:dyDescent="0.25">
      <c r="A72" s="181"/>
      <c r="B72" s="72"/>
      <c r="C72" s="201"/>
      <c r="D72" s="69" t="s">
        <v>596</v>
      </c>
      <c r="E72" s="201" t="s">
        <v>1159</v>
      </c>
      <c r="F72" s="203">
        <v>236.55</v>
      </c>
      <c r="G72" s="203">
        <v>286.75</v>
      </c>
      <c r="H72" s="202"/>
      <c r="I72" s="72"/>
      <c r="J72" s="281" t="s">
        <v>532</v>
      </c>
    </row>
    <row r="73" spans="1:13" ht="15.6" x14ac:dyDescent="0.25">
      <c r="A73" s="284" t="s">
        <v>348</v>
      </c>
      <c r="B73" s="285"/>
      <c r="C73" s="286"/>
      <c r="D73" s="286"/>
      <c r="E73" s="287"/>
      <c r="F73" s="288" t="s">
        <v>266</v>
      </c>
      <c r="G73" s="288" t="s">
        <v>266</v>
      </c>
      <c r="H73" s="288" t="s">
        <v>266</v>
      </c>
      <c r="I73" s="289"/>
      <c r="J73" s="290"/>
    </row>
    <row r="74" spans="1:13" x14ac:dyDescent="0.25">
      <c r="A74" s="266"/>
      <c r="B74" s="267" t="s">
        <v>708</v>
      </c>
      <c r="C74" s="268"/>
      <c r="D74" s="46" t="s">
        <v>603</v>
      </c>
      <c r="E74" s="46" t="s">
        <v>195</v>
      </c>
      <c r="F74" s="120">
        <v>125</v>
      </c>
      <c r="G74" s="120">
        <v>152</v>
      </c>
      <c r="H74" s="136"/>
      <c r="I74" s="46"/>
      <c r="J74" s="280"/>
      <c r="L74" s="139"/>
      <c r="M74" s="205"/>
    </row>
    <row r="75" spans="1:13" x14ac:dyDescent="0.25">
      <c r="A75" s="266"/>
      <c r="B75" s="267" t="s">
        <v>598</v>
      </c>
      <c r="C75" s="268"/>
      <c r="D75" s="46" t="s">
        <v>604</v>
      </c>
      <c r="E75" s="46" t="s">
        <v>195</v>
      </c>
      <c r="F75" s="120">
        <v>52</v>
      </c>
      <c r="G75" s="120">
        <v>91.84</v>
      </c>
      <c r="H75" s="136"/>
      <c r="I75" s="46"/>
      <c r="J75" s="280"/>
      <c r="L75" s="204"/>
      <c r="M75" s="205"/>
    </row>
    <row r="76" spans="1:13" x14ac:dyDescent="0.25">
      <c r="A76" s="266"/>
      <c r="B76" s="137" t="s">
        <v>534</v>
      </c>
      <c r="C76" s="268"/>
      <c r="D76" s="46" t="s">
        <v>605</v>
      </c>
      <c r="E76" s="46" t="s">
        <v>195</v>
      </c>
      <c r="F76" s="120">
        <v>95</v>
      </c>
      <c r="G76" s="120">
        <v>220</v>
      </c>
      <c r="H76" s="136"/>
      <c r="I76" s="46"/>
      <c r="J76" s="280"/>
      <c r="L76" s="204"/>
      <c r="M76" s="205"/>
    </row>
    <row r="77" spans="1:13" x14ac:dyDescent="0.25">
      <c r="A77" s="266"/>
      <c r="B77" s="137" t="s">
        <v>192</v>
      </c>
      <c r="C77" s="268"/>
      <c r="D77" s="46" t="s">
        <v>606</v>
      </c>
      <c r="E77" s="46" t="s">
        <v>195</v>
      </c>
      <c r="F77" s="120">
        <v>74.16</v>
      </c>
      <c r="G77" s="120">
        <v>130</v>
      </c>
      <c r="H77" s="136"/>
      <c r="I77" s="46"/>
      <c r="J77" s="280"/>
      <c r="L77" s="204"/>
      <c r="M77" s="205"/>
    </row>
    <row r="78" spans="1:13" x14ac:dyDescent="0.25">
      <c r="A78" s="266"/>
      <c r="B78" s="137" t="s">
        <v>599</v>
      </c>
      <c r="C78" s="268"/>
      <c r="D78" s="46" t="s">
        <v>607</v>
      </c>
      <c r="E78" s="46" t="s">
        <v>195</v>
      </c>
      <c r="F78" s="120">
        <v>36</v>
      </c>
      <c r="G78" s="120"/>
      <c r="H78" s="136"/>
      <c r="I78" s="46"/>
      <c r="J78" s="280"/>
      <c r="L78" s="204"/>
      <c r="M78" s="205"/>
    </row>
    <row r="79" spans="1:13" x14ac:dyDescent="0.25">
      <c r="A79" s="266"/>
      <c r="B79" s="137" t="s">
        <v>533</v>
      </c>
      <c r="C79" s="268"/>
      <c r="D79" s="46" t="s">
        <v>608</v>
      </c>
      <c r="E79" s="46" t="s">
        <v>195</v>
      </c>
      <c r="F79" s="120">
        <v>74</v>
      </c>
      <c r="G79" s="120">
        <v>95</v>
      </c>
      <c r="H79" s="136"/>
      <c r="I79" s="46"/>
      <c r="J79" s="280"/>
      <c r="L79" s="204"/>
      <c r="M79" s="205"/>
    </row>
    <row r="80" spans="1:13" x14ac:dyDescent="0.25">
      <c r="A80" s="180"/>
      <c r="B80" s="269" t="s">
        <v>535</v>
      </c>
      <c r="C80" s="46"/>
      <c r="D80" s="46" t="s">
        <v>609</v>
      </c>
      <c r="E80" s="46" t="s">
        <v>195</v>
      </c>
      <c r="F80" s="270">
        <v>44</v>
      </c>
      <c r="G80" s="270">
        <v>71.790000000000006</v>
      </c>
      <c r="H80" s="136"/>
      <c r="I80" s="46"/>
      <c r="J80" s="280"/>
    </row>
    <row r="81" spans="1:13" x14ac:dyDescent="0.25">
      <c r="A81" s="266"/>
      <c r="B81" s="137" t="s">
        <v>536</v>
      </c>
      <c r="C81" s="268"/>
      <c r="D81" s="46" t="s">
        <v>610</v>
      </c>
      <c r="E81" s="46" t="s">
        <v>195</v>
      </c>
      <c r="F81" s="120">
        <v>41</v>
      </c>
      <c r="G81" s="120">
        <v>49.6</v>
      </c>
      <c r="H81" s="270">
        <v>120</v>
      </c>
      <c r="I81" s="46"/>
      <c r="J81" s="280"/>
      <c r="L81" s="204"/>
      <c r="M81" s="205"/>
    </row>
    <row r="82" spans="1:13" x14ac:dyDescent="0.25">
      <c r="A82" s="266"/>
      <c r="B82" s="137" t="s">
        <v>537</v>
      </c>
      <c r="C82" s="268"/>
      <c r="D82" s="46" t="s">
        <v>611</v>
      </c>
      <c r="E82" s="46" t="s">
        <v>195</v>
      </c>
      <c r="F82" s="203">
        <v>31</v>
      </c>
      <c r="G82" s="203">
        <v>43.98</v>
      </c>
      <c r="H82" s="136"/>
      <c r="I82" s="46"/>
      <c r="J82" s="280"/>
      <c r="L82" s="204"/>
      <c r="M82" s="205"/>
    </row>
    <row r="83" spans="1:13" x14ac:dyDescent="0.25">
      <c r="A83" s="266"/>
      <c r="B83" s="271" t="s">
        <v>193</v>
      </c>
      <c r="C83" s="268"/>
      <c r="D83" s="46" t="s">
        <v>239</v>
      </c>
      <c r="E83" s="46" t="s">
        <v>195</v>
      </c>
      <c r="F83" s="203">
        <v>41</v>
      </c>
      <c r="G83" s="203">
        <v>65</v>
      </c>
      <c r="H83" s="136"/>
      <c r="I83" s="46"/>
      <c r="J83" s="280"/>
      <c r="L83" s="204"/>
      <c r="M83" s="205"/>
    </row>
    <row r="84" spans="1:13" x14ac:dyDescent="0.25">
      <c r="A84" s="266"/>
      <c r="B84" s="137" t="s">
        <v>538</v>
      </c>
      <c r="C84" s="268"/>
      <c r="D84" s="46" t="s">
        <v>539</v>
      </c>
      <c r="E84" s="46" t="s">
        <v>195</v>
      </c>
      <c r="F84" s="120">
        <v>49</v>
      </c>
      <c r="G84" s="120">
        <v>72.849999999999994</v>
      </c>
      <c r="H84" s="136"/>
      <c r="I84" s="46"/>
      <c r="J84" s="280"/>
      <c r="L84" s="204"/>
      <c r="M84" s="205"/>
    </row>
    <row r="85" spans="1:13" x14ac:dyDescent="0.25">
      <c r="A85" s="266"/>
      <c r="B85" s="137" t="s">
        <v>541</v>
      </c>
      <c r="C85" s="268"/>
      <c r="D85" s="46" t="s">
        <v>540</v>
      </c>
      <c r="E85" s="46" t="s">
        <v>195</v>
      </c>
      <c r="F85" s="120">
        <v>41</v>
      </c>
      <c r="G85" s="120">
        <v>59.86</v>
      </c>
      <c r="H85" s="136"/>
      <c r="I85" s="46"/>
      <c r="J85" s="280"/>
      <c r="L85" s="204"/>
      <c r="M85" s="205"/>
    </row>
    <row r="86" spans="1:13" x14ac:dyDescent="0.25">
      <c r="A86" s="266"/>
      <c r="B86" s="271" t="s">
        <v>194</v>
      </c>
      <c r="C86" s="268"/>
      <c r="D86" s="46" t="s">
        <v>240</v>
      </c>
      <c r="E86" s="46" t="s">
        <v>195</v>
      </c>
      <c r="F86" s="120">
        <v>36</v>
      </c>
      <c r="G86" s="120">
        <v>66.97</v>
      </c>
      <c r="H86" s="136"/>
      <c r="I86" s="46"/>
      <c r="J86" s="280"/>
      <c r="L86" s="204"/>
      <c r="M86" s="205"/>
    </row>
    <row r="87" spans="1:13" x14ac:dyDescent="0.25">
      <c r="A87" s="141"/>
      <c r="B87" s="137" t="s">
        <v>349</v>
      </c>
      <c r="C87" s="268"/>
      <c r="D87" s="46" t="s">
        <v>241</v>
      </c>
      <c r="E87" s="46" t="s">
        <v>195</v>
      </c>
      <c r="F87" s="120">
        <v>38</v>
      </c>
      <c r="G87" s="120">
        <v>57.89</v>
      </c>
      <c r="H87" s="136"/>
      <c r="I87" s="46"/>
      <c r="J87" s="280"/>
      <c r="L87" s="139"/>
      <c r="M87" s="205"/>
    </row>
    <row r="88" spans="1:13" x14ac:dyDescent="0.25">
      <c r="A88" s="141"/>
      <c r="B88" s="137"/>
      <c r="C88" s="268"/>
      <c r="D88" s="46"/>
      <c r="E88" s="46"/>
      <c r="F88" s="46"/>
      <c r="G88" s="46"/>
      <c r="H88" s="120"/>
      <c r="I88" s="46"/>
      <c r="J88" s="280"/>
      <c r="L88" s="139"/>
      <c r="M88" s="205"/>
    </row>
    <row r="89" spans="1:13" x14ac:dyDescent="0.25">
      <c r="A89" s="141"/>
      <c r="B89" s="46" t="s">
        <v>615</v>
      </c>
      <c r="C89" s="268"/>
      <c r="D89" s="46"/>
      <c r="E89" s="46"/>
      <c r="F89" s="46"/>
      <c r="G89" s="46"/>
      <c r="H89" s="120"/>
      <c r="I89" s="46"/>
      <c r="J89" s="280"/>
      <c r="L89" s="139"/>
      <c r="M89" s="205"/>
    </row>
    <row r="90" spans="1:13" x14ac:dyDescent="0.25">
      <c r="A90" s="266"/>
      <c r="B90" s="137" t="s">
        <v>1163</v>
      </c>
      <c r="C90" s="268"/>
      <c r="D90" s="46" t="s">
        <v>547</v>
      </c>
      <c r="E90" s="46" t="s">
        <v>195</v>
      </c>
      <c r="F90" s="120">
        <v>175</v>
      </c>
      <c r="G90" s="120"/>
      <c r="H90" s="63" t="s">
        <v>266</v>
      </c>
      <c r="I90" s="46"/>
      <c r="J90" s="280"/>
      <c r="L90" s="139"/>
      <c r="M90" s="205"/>
    </row>
    <row r="91" spans="1:13" x14ac:dyDescent="0.25">
      <c r="A91" s="266"/>
      <c r="B91" s="137" t="s">
        <v>1164</v>
      </c>
      <c r="C91" s="268"/>
      <c r="D91" s="46" t="s">
        <v>549</v>
      </c>
      <c r="E91" s="46" t="s">
        <v>195</v>
      </c>
      <c r="F91" s="120">
        <v>315</v>
      </c>
      <c r="G91" s="120"/>
      <c r="H91" s="63"/>
      <c r="I91" s="46"/>
      <c r="J91" s="280"/>
      <c r="L91" s="139"/>
      <c r="M91" s="205"/>
    </row>
    <row r="92" spans="1:13" x14ac:dyDescent="0.25">
      <c r="A92" s="266"/>
      <c r="B92" s="137" t="s">
        <v>546</v>
      </c>
      <c r="C92" s="268"/>
      <c r="D92" s="46" t="s">
        <v>550</v>
      </c>
      <c r="E92" s="46" t="s">
        <v>195</v>
      </c>
      <c r="F92" s="120">
        <v>190</v>
      </c>
      <c r="G92" s="120"/>
      <c r="H92" s="63"/>
      <c r="I92" s="46"/>
      <c r="J92" s="280"/>
      <c r="L92" s="139"/>
      <c r="M92" s="205"/>
    </row>
    <row r="93" spans="1:13" x14ac:dyDescent="0.25">
      <c r="A93" s="141"/>
      <c r="B93" s="137" t="s">
        <v>545</v>
      </c>
      <c r="C93" s="269"/>
      <c r="D93" s="46" t="s">
        <v>548</v>
      </c>
      <c r="E93" s="46" t="s">
        <v>195</v>
      </c>
      <c r="F93" s="120">
        <v>420</v>
      </c>
      <c r="G93" s="120"/>
      <c r="H93" s="63" t="s">
        <v>266</v>
      </c>
      <c r="I93" s="46"/>
      <c r="J93" s="280"/>
      <c r="L93" s="139"/>
      <c r="M93" s="190"/>
    </row>
    <row r="94" spans="1:13" x14ac:dyDescent="0.25">
      <c r="A94" s="141"/>
      <c r="B94" s="137" t="s">
        <v>542</v>
      </c>
      <c r="C94" s="269"/>
      <c r="D94" s="46" t="s">
        <v>551</v>
      </c>
      <c r="E94" s="46" t="s">
        <v>195</v>
      </c>
      <c r="F94" s="120">
        <v>190</v>
      </c>
      <c r="G94" s="120"/>
      <c r="H94" s="63"/>
      <c r="I94" s="46"/>
      <c r="J94" s="280"/>
      <c r="L94" s="139"/>
      <c r="M94" s="190"/>
    </row>
    <row r="95" spans="1:13" x14ac:dyDescent="0.25">
      <c r="A95" s="266"/>
      <c r="B95" s="137" t="s">
        <v>543</v>
      </c>
      <c r="C95" s="268"/>
      <c r="D95" s="72" t="s">
        <v>552</v>
      </c>
      <c r="E95" s="46" t="s">
        <v>195</v>
      </c>
      <c r="F95" s="203">
        <v>225</v>
      </c>
      <c r="G95" s="203"/>
      <c r="H95" s="63" t="s">
        <v>266</v>
      </c>
      <c r="I95" s="46"/>
      <c r="J95" s="280"/>
      <c r="L95" s="139"/>
      <c r="M95" s="205"/>
    </row>
    <row r="96" spans="1:13" x14ac:dyDescent="0.25">
      <c r="A96" s="266"/>
      <c r="B96" s="137" t="s">
        <v>544</v>
      </c>
      <c r="C96" s="268"/>
      <c r="D96" s="72" t="s">
        <v>553</v>
      </c>
      <c r="E96" s="46" t="s">
        <v>195</v>
      </c>
      <c r="F96" s="203">
        <v>300</v>
      </c>
      <c r="G96" s="203"/>
      <c r="H96" s="63"/>
      <c r="I96" s="46"/>
      <c r="J96" s="280"/>
      <c r="L96" s="139"/>
      <c r="M96" s="205"/>
    </row>
    <row r="97" spans="1:13" x14ac:dyDescent="0.25">
      <c r="A97" s="266"/>
      <c r="B97" s="137" t="s">
        <v>447</v>
      </c>
      <c r="C97" s="268"/>
      <c r="D97" s="272" t="s">
        <v>445</v>
      </c>
      <c r="E97" s="46" t="s">
        <v>195</v>
      </c>
      <c r="F97" s="120">
        <v>205</v>
      </c>
      <c r="G97" s="273">
        <v>260</v>
      </c>
      <c r="H97" s="63" t="s">
        <v>266</v>
      </c>
      <c r="I97" s="46"/>
      <c r="J97" s="280"/>
      <c r="L97" s="139"/>
      <c r="M97" s="205"/>
    </row>
    <row r="98" spans="1:13" x14ac:dyDescent="0.25">
      <c r="A98" s="266"/>
      <c r="B98" s="137" t="s">
        <v>448</v>
      </c>
      <c r="C98" s="268"/>
      <c r="D98" s="272" t="s">
        <v>446</v>
      </c>
      <c r="E98" s="46" t="s">
        <v>195</v>
      </c>
      <c r="F98" s="120">
        <v>490</v>
      </c>
      <c r="G98" s="273">
        <v>565</v>
      </c>
      <c r="H98" s="63" t="s">
        <v>266</v>
      </c>
      <c r="I98" s="46"/>
      <c r="J98" s="280"/>
      <c r="L98" s="139"/>
      <c r="M98" s="205"/>
    </row>
    <row r="99" spans="1:13" x14ac:dyDescent="0.25">
      <c r="A99" s="141"/>
      <c r="B99" s="137" t="s">
        <v>449</v>
      </c>
      <c r="C99" s="269"/>
      <c r="D99" s="272" t="s">
        <v>246</v>
      </c>
      <c r="E99" s="46" t="s">
        <v>195</v>
      </c>
      <c r="F99" s="120">
        <v>155</v>
      </c>
      <c r="G99" s="273"/>
      <c r="H99" s="63" t="s">
        <v>266</v>
      </c>
      <c r="I99" s="46"/>
      <c r="J99" s="280"/>
      <c r="L99" s="139"/>
      <c r="M99" s="190"/>
    </row>
    <row r="100" spans="1:13" x14ac:dyDescent="0.25">
      <c r="A100" s="141"/>
      <c r="B100" s="137" t="s">
        <v>248</v>
      </c>
      <c r="C100" s="269"/>
      <c r="D100" s="272" t="s">
        <v>247</v>
      </c>
      <c r="E100" s="46" t="s">
        <v>195</v>
      </c>
      <c r="F100" s="120">
        <v>170</v>
      </c>
      <c r="G100" s="273"/>
      <c r="H100" s="63" t="s">
        <v>266</v>
      </c>
      <c r="I100" s="46"/>
      <c r="J100" s="280"/>
      <c r="L100" s="139"/>
      <c r="M100" s="190"/>
    </row>
    <row r="101" spans="1:13" x14ac:dyDescent="0.25">
      <c r="A101" s="141"/>
      <c r="B101" s="137" t="s">
        <v>249</v>
      </c>
      <c r="C101" s="269"/>
      <c r="D101" s="272" t="s">
        <v>250</v>
      </c>
      <c r="E101" s="46" t="s">
        <v>195</v>
      </c>
      <c r="F101" s="120">
        <v>155</v>
      </c>
      <c r="G101" s="273"/>
      <c r="H101" s="63" t="s">
        <v>266</v>
      </c>
      <c r="I101" s="46"/>
      <c r="J101" s="280"/>
      <c r="L101" s="139"/>
      <c r="M101" s="190"/>
    </row>
    <row r="102" spans="1:13" x14ac:dyDescent="0.25">
      <c r="A102" s="141"/>
      <c r="B102" s="137" t="s">
        <v>554</v>
      </c>
      <c r="C102" s="269"/>
      <c r="D102" s="272" t="s">
        <v>556</v>
      </c>
      <c r="E102" s="46" t="s">
        <v>195</v>
      </c>
      <c r="F102" s="120">
        <v>150</v>
      </c>
      <c r="G102" s="273"/>
      <c r="H102" s="63"/>
      <c r="I102" s="46"/>
      <c r="J102" s="280"/>
      <c r="L102" s="139"/>
      <c r="M102" s="190"/>
    </row>
    <row r="103" spans="1:13" x14ac:dyDescent="0.25">
      <c r="A103" s="141"/>
      <c r="B103" s="137" t="s">
        <v>555</v>
      </c>
      <c r="C103" s="269"/>
      <c r="D103" s="272" t="s">
        <v>557</v>
      </c>
      <c r="E103" s="46" t="s">
        <v>195</v>
      </c>
      <c r="F103" s="120">
        <v>58</v>
      </c>
      <c r="G103" s="273">
        <v>150</v>
      </c>
      <c r="H103" s="168"/>
      <c r="I103" s="46"/>
      <c r="J103" s="280"/>
      <c r="L103" s="139"/>
      <c r="M103" s="190"/>
    </row>
    <row r="104" spans="1:13" ht="15.6" x14ac:dyDescent="0.25">
      <c r="A104" s="284" t="s">
        <v>145</v>
      </c>
      <c r="B104" s="285"/>
      <c r="C104" s="286"/>
      <c r="D104" s="286"/>
      <c r="E104" s="287"/>
      <c r="F104" s="288" t="s">
        <v>266</v>
      </c>
      <c r="G104" s="288" t="s">
        <v>266</v>
      </c>
      <c r="H104" s="288" t="s">
        <v>266</v>
      </c>
      <c r="I104" s="289"/>
      <c r="J104" s="290"/>
    </row>
    <row r="105" spans="1:13" x14ac:dyDescent="0.25">
      <c r="A105" s="259"/>
      <c r="B105" s="196" t="s">
        <v>146</v>
      </c>
      <c r="C105" s="195"/>
      <c r="D105" s="195" t="s">
        <v>147</v>
      </c>
      <c r="E105" s="46" t="s">
        <v>594</v>
      </c>
      <c r="F105" s="120">
        <v>3.4</v>
      </c>
      <c r="G105" s="120">
        <v>10.25</v>
      </c>
      <c r="H105" s="120"/>
      <c r="I105" s="46"/>
      <c r="J105" s="281"/>
    </row>
    <row r="106" spans="1:13" x14ac:dyDescent="0.25">
      <c r="A106" s="259"/>
      <c r="B106" s="196" t="s">
        <v>149</v>
      </c>
      <c r="C106" s="195"/>
      <c r="D106" s="195" t="s">
        <v>150</v>
      </c>
      <c r="E106" s="46" t="s">
        <v>594</v>
      </c>
      <c r="F106" s="120">
        <v>12</v>
      </c>
      <c r="G106" s="46"/>
      <c r="H106" s="46"/>
      <c r="I106" s="46"/>
      <c r="J106" s="280" t="s">
        <v>1174</v>
      </c>
    </row>
    <row r="107" spans="1:13" ht="15.6" x14ac:dyDescent="0.25">
      <c r="A107" s="284" t="s">
        <v>151</v>
      </c>
      <c r="B107" s="285"/>
      <c r="C107" s="286"/>
      <c r="D107" s="286"/>
      <c r="E107" s="287"/>
      <c r="F107" s="288" t="s">
        <v>266</v>
      </c>
      <c r="G107" s="288" t="s">
        <v>266</v>
      </c>
      <c r="H107" s="288" t="s">
        <v>266</v>
      </c>
      <c r="I107" s="289"/>
      <c r="J107" s="290"/>
    </row>
    <row r="108" spans="1:13" x14ac:dyDescent="0.25">
      <c r="A108" s="259"/>
      <c r="B108" s="261" t="s">
        <v>146</v>
      </c>
      <c r="C108" s="195"/>
      <c r="D108" s="58" t="s">
        <v>558</v>
      </c>
      <c r="E108" s="195" t="s">
        <v>8</v>
      </c>
      <c r="F108" s="120">
        <v>50000</v>
      </c>
      <c r="G108" s="46"/>
      <c r="H108" s="260"/>
      <c r="I108" s="46"/>
      <c r="J108" s="280" t="s">
        <v>559</v>
      </c>
    </row>
    <row r="109" spans="1:13" ht="15.6" x14ac:dyDescent="0.25">
      <c r="A109" s="284" t="s">
        <v>152</v>
      </c>
      <c r="B109" s="285"/>
      <c r="C109" s="286"/>
      <c r="D109" s="286"/>
      <c r="E109" s="287"/>
      <c r="F109" s="288" t="s">
        <v>266</v>
      </c>
      <c r="G109" s="288" t="s">
        <v>266</v>
      </c>
      <c r="H109" s="288" t="s">
        <v>266</v>
      </c>
      <c r="I109" s="289"/>
      <c r="J109" s="290"/>
    </row>
    <row r="110" spans="1:13" x14ac:dyDescent="0.25">
      <c r="A110" s="259"/>
      <c r="B110" s="261" t="s">
        <v>560</v>
      </c>
      <c r="C110" s="195"/>
      <c r="D110" s="58" t="s">
        <v>561</v>
      </c>
      <c r="E110" s="58" t="s">
        <v>8</v>
      </c>
      <c r="F110" s="120">
        <v>4500</v>
      </c>
      <c r="G110" s="120">
        <v>9100</v>
      </c>
      <c r="H110" s="120"/>
      <c r="I110" s="46"/>
      <c r="J110" s="280" t="s">
        <v>562</v>
      </c>
    </row>
    <row r="111" spans="1:13" ht="15.6" x14ac:dyDescent="0.25">
      <c r="A111" s="284" t="s">
        <v>563</v>
      </c>
      <c r="B111" s="285"/>
      <c r="C111" s="286"/>
      <c r="D111" s="286"/>
      <c r="E111" s="287"/>
      <c r="F111" s="288" t="s">
        <v>266</v>
      </c>
      <c r="G111" s="288" t="s">
        <v>266</v>
      </c>
      <c r="H111" s="288" t="s">
        <v>266</v>
      </c>
      <c r="I111" s="289"/>
      <c r="J111" s="290"/>
    </row>
    <row r="112" spans="1:13" x14ac:dyDescent="0.25">
      <c r="A112" s="259"/>
      <c r="B112" s="261" t="s">
        <v>565</v>
      </c>
      <c r="C112" s="195"/>
      <c r="D112" s="195" t="s">
        <v>139</v>
      </c>
      <c r="E112" s="195" t="s">
        <v>37</v>
      </c>
      <c r="F112" s="120">
        <v>0.43</v>
      </c>
      <c r="G112" s="120">
        <v>1.2</v>
      </c>
      <c r="H112" s="260"/>
      <c r="I112" s="46"/>
      <c r="J112" s="280" t="s">
        <v>564</v>
      </c>
      <c r="L112" s="48"/>
    </row>
    <row r="113" spans="1:10" ht="15.6" x14ac:dyDescent="0.25">
      <c r="A113" s="284" t="s">
        <v>566</v>
      </c>
      <c r="B113" s="285"/>
      <c r="C113" s="286"/>
      <c r="D113" s="286"/>
      <c r="E113" s="287"/>
      <c r="F113" s="288"/>
      <c r="G113" s="288"/>
      <c r="H113" s="288"/>
      <c r="I113" s="289"/>
      <c r="J113" s="290"/>
    </row>
    <row r="114" spans="1:10" ht="26.4" x14ac:dyDescent="0.25">
      <c r="A114" s="263"/>
      <c r="B114" s="209" t="s">
        <v>137</v>
      </c>
      <c r="C114" s="201"/>
      <c r="D114" s="201" t="s">
        <v>138</v>
      </c>
      <c r="E114" s="201" t="s">
        <v>37</v>
      </c>
      <c r="F114" s="203">
        <v>40.200000000000003</v>
      </c>
      <c r="G114" s="203">
        <v>46.9</v>
      </c>
      <c r="H114" s="202"/>
      <c r="I114" s="46"/>
      <c r="J114" s="280" t="s">
        <v>567</v>
      </c>
    </row>
    <row r="115" spans="1:10" ht="15.6" x14ac:dyDescent="0.25">
      <c r="A115" s="284" t="s">
        <v>568</v>
      </c>
      <c r="B115" s="285"/>
      <c r="C115" s="286"/>
      <c r="D115" s="286"/>
      <c r="E115" s="287"/>
      <c r="F115" s="288" t="s">
        <v>266</v>
      </c>
      <c r="G115" s="288" t="s">
        <v>266</v>
      </c>
      <c r="H115" s="288" t="s">
        <v>266</v>
      </c>
      <c r="I115" s="289"/>
      <c r="J115" s="290"/>
    </row>
    <row r="116" spans="1:10" ht="26.4" x14ac:dyDescent="0.25">
      <c r="A116" s="259"/>
      <c r="B116" s="261" t="s">
        <v>569</v>
      </c>
      <c r="C116" s="195"/>
      <c r="D116" s="58" t="s">
        <v>574</v>
      </c>
      <c r="E116" s="195" t="s">
        <v>6</v>
      </c>
      <c r="F116" s="120">
        <v>1</v>
      </c>
      <c r="G116" s="120">
        <v>24</v>
      </c>
      <c r="H116" s="260"/>
      <c r="I116" s="46"/>
      <c r="J116" s="280" t="s">
        <v>571</v>
      </c>
    </row>
    <row r="117" spans="1:10" x14ac:dyDescent="0.25">
      <c r="A117" s="259"/>
      <c r="B117" s="261" t="s">
        <v>572</v>
      </c>
      <c r="C117" s="195"/>
      <c r="D117" s="58" t="s">
        <v>575</v>
      </c>
      <c r="E117" s="195" t="s">
        <v>6</v>
      </c>
      <c r="F117" s="120">
        <v>6.1</v>
      </c>
      <c r="G117" s="120">
        <v>11.1</v>
      </c>
      <c r="H117" s="260"/>
      <c r="I117" s="46"/>
      <c r="J117" s="280" t="s">
        <v>573</v>
      </c>
    </row>
    <row r="118" spans="1:10" x14ac:dyDescent="0.25">
      <c r="A118" s="259"/>
      <c r="B118" s="261" t="s">
        <v>570</v>
      </c>
      <c r="C118" s="195"/>
      <c r="D118" s="58" t="s">
        <v>576</v>
      </c>
      <c r="E118" s="58" t="s">
        <v>6</v>
      </c>
      <c r="F118" s="120">
        <v>25</v>
      </c>
      <c r="G118" s="120"/>
      <c r="H118" s="260"/>
      <c r="I118" s="46"/>
      <c r="J118" s="280"/>
    </row>
    <row r="119" spans="1:10" ht="15.6" x14ac:dyDescent="0.25">
      <c r="A119" s="284" t="s">
        <v>577</v>
      </c>
      <c r="B119" s="285"/>
      <c r="C119" s="286"/>
      <c r="D119" s="286"/>
      <c r="E119" s="287"/>
      <c r="F119" s="288" t="s">
        <v>266</v>
      </c>
      <c r="G119" s="288" t="s">
        <v>266</v>
      </c>
      <c r="H119" s="288" t="s">
        <v>266</v>
      </c>
      <c r="I119" s="289"/>
      <c r="J119" s="290"/>
    </row>
    <row r="120" spans="1:10" ht="26.4" x14ac:dyDescent="0.25">
      <c r="A120" s="259"/>
      <c r="B120" s="261" t="s">
        <v>569</v>
      </c>
      <c r="C120" s="195"/>
      <c r="D120" s="58" t="s">
        <v>578</v>
      </c>
      <c r="E120" s="195" t="s">
        <v>6</v>
      </c>
      <c r="F120" s="120">
        <v>22</v>
      </c>
      <c r="G120" s="120">
        <v>72</v>
      </c>
      <c r="H120" s="260"/>
      <c r="I120" s="46"/>
      <c r="J120" s="280" t="s">
        <v>571</v>
      </c>
    </row>
    <row r="121" spans="1:10" x14ac:dyDescent="0.25">
      <c r="A121" s="259"/>
      <c r="B121" s="261" t="s">
        <v>572</v>
      </c>
      <c r="C121" s="195"/>
      <c r="D121" s="58" t="s">
        <v>579</v>
      </c>
      <c r="E121" s="195" t="s">
        <v>6</v>
      </c>
      <c r="F121" s="120">
        <v>129</v>
      </c>
      <c r="G121" s="120">
        <v>143</v>
      </c>
      <c r="H121" s="260"/>
      <c r="I121" s="46"/>
      <c r="J121" s="280" t="s">
        <v>573</v>
      </c>
    </row>
    <row r="122" spans="1:10" x14ac:dyDescent="0.25">
      <c r="A122" s="259"/>
      <c r="B122" s="261" t="s">
        <v>570</v>
      </c>
      <c r="C122" s="195"/>
      <c r="D122" s="58" t="s">
        <v>580</v>
      </c>
      <c r="E122" s="58" t="s">
        <v>6</v>
      </c>
      <c r="F122" s="120">
        <v>50</v>
      </c>
      <c r="G122" s="120"/>
      <c r="H122" s="260"/>
      <c r="I122" s="46"/>
      <c r="J122" s="280"/>
    </row>
    <row r="123" spans="1:10" ht="15.6" x14ac:dyDescent="0.25">
      <c r="A123" s="284" t="s">
        <v>581</v>
      </c>
      <c r="B123" s="285"/>
      <c r="C123" s="286"/>
      <c r="D123" s="286"/>
      <c r="E123" s="287"/>
      <c r="F123" s="288" t="s">
        <v>266</v>
      </c>
      <c r="G123" s="288" t="s">
        <v>266</v>
      </c>
      <c r="H123" s="288" t="s">
        <v>266</v>
      </c>
      <c r="I123" s="289"/>
      <c r="J123" s="290"/>
    </row>
    <row r="124" spans="1:10" x14ac:dyDescent="0.25">
      <c r="A124" s="259"/>
      <c r="B124" s="261" t="s">
        <v>569</v>
      </c>
      <c r="C124" s="195"/>
      <c r="D124" s="195" t="s">
        <v>136</v>
      </c>
      <c r="E124" s="58" t="s">
        <v>6</v>
      </c>
      <c r="F124" s="120">
        <v>25.5</v>
      </c>
      <c r="G124" s="120"/>
      <c r="H124" s="260"/>
      <c r="I124" s="46"/>
      <c r="J124" s="280"/>
    </row>
    <row r="125" spans="1:10" ht="15.6" x14ac:dyDescent="0.25">
      <c r="A125" s="284" t="s">
        <v>140</v>
      </c>
      <c r="B125" s="285"/>
      <c r="C125" s="286"/>
      <c r="D125" s="286"/>
      <c r="E125" s="287"/>
      <c r="F125" s="288" t="s">
        <v>266</v>
      </c>
      <c r="G125" s="288" t="s">
        <v>266</v>
      </c>
      <c r="H125" s="288" t="s">
        <v>266</v>
      </c>
      <c r="I125" s="289"/>
      <c r="J125" s="290"/>
    </row>
    <row r="126" spans="1:10" ht="26.4" x14ac:dyDescent="0.25">
      <c r="A126" s="259"/>
      <c r="B126" s="196" t="s">
        <v>137</v>
      </c>
      <c r="C126" s="195"/>
      <c r="D126" s="195" t="s">
        <v>141</v>
      </c>
      <c r="E126" s="195" t="s">
        <v>38</v>
      </c>
      <c r="F126" s="120">
        <v>0.45</v>
      </c>
      <c r="G126" s="120">
        <v>2.5</v>
      </c>
      <c r="H126" s="260"/>
      <c r="I126" s="46"/>
      <c r="J126" s="280" t="s">
        <v>567</v>
      </c>
    </row>
    <row r="127" spans="1:10" ht="15.6" x14ac:dyDescent="0.25">
      <c r="A127" s="284" t="s">
        <v>41</v>
      </c>
      <c r="B127" s="285"/>
      <c r="C127" s="286"/>
      <c r="D127" s="286"/>
      <c r="E127" s="287"/>
      <c r="F127" s="288" t="s">
        <v>266</v>
      </c>
      <c r="G127" s="288" t="s">
        <v>266</v>
      </c>
      <c r="H127" s="288" t="s">
        <v>266</v>
      </c>
      <c r="I127" s="289"/>
      <c r="J127" s="290"/>
    </row>
    <row r="128" spans="1:10" x14ac:dyDescent="0.25">
      <c r="A128" s="259"/>
      <c r="B128" s="261" t="s">
        <v>582</v>
      </c>
      <c r="C128" s="195"/>
      <c r="D128" s="58" t="s">
        <v>691</v>
      </c>
      <c r="E128" s="195" t="s">
        <v>8</v>
      </c>
      <c r="F128" s="120">
        <v>195000</v>
      </c>
      <c r="G128" s="120"/>
      <c r="H128" s="260"/>
      <c r="I128" s="46"/>
      <c r="J128" s="280"/>
    </row>
    <row r="129" spans="1:10" x14ac:dyDescent="0.25">
      <c r="A129" s="259"/>
      <c r="B129" s="261" t="s">
        <v>414</v>
      </c>
      <c r="C129" s="195"/>
      <c r="D129" s="58" t="s">
        <v>121</v>
      </c>
      <c r="E129" s="58" t="s">
        <v>8</v>
      </c>
      <c r="F129" s="120">
        <v>2500</v>
      </c>
      <c r="G129" s="120"/>
      <c r="H129" s="260"/>
      <c r="I129" s="46"/>
      <c r="J129" s="280"/>
    </row>
    <row r="130" spans="1:10" ht="26.4" x14ac:dyDescent="0.25">
      <c r="A130" s="259"/>
      <c r="B130" s="261" t="s">
        <v>689</v>
      </c>
      <c r="C130" s="195"/>
      <c r="D130" s="58" t="s">
        <v>690</v>
      </c>
      <c r="E130" s="58" t="s">
        <v>1159</v>
      </c>
      <c r="F130" s="120">
        <v>0.12</v>
      </c>
      <c r="G130" s="120"/>
      <c r="H130" s="260"/>
      <c r="I130" s="46"/>
      <c r="J130" s="280" t="s">
        <v>692</v>
      </c>
    </row>
    <row r="131" spans="1:10" x14ac:dyDescent="0.25">
      <c r="A131" s="259"/>
      <c r="B131" s="261" t="s">
        <v>583</v>
      </c>
      <c r="C131" s="195"/>
      <c r="D131" s="58" t="s">
        <v>584</v>
      </c>
      <c r="E131" s="58" t="s">
        <v>201</v>
      </c>
      <c r="F131" s="120">
        <v>25000</v>
      </c>
      <c r="G131" s="120"/>
      <c r="H131" s="260"/>
      <c r="I131" s="46"/>
      <c r="J131" s="280"/>
    </row>
    <row r="132" spans="1:10" ht="15.6" x14ac:dyDescent="0.25">
      <c r="A132" s="284" t="s">
        <v>342</v>
      </c>
      <c r="B132" s="285"/>
      <c r="C132" s="286"/>
      <c r="D132" s="286"/>
      <c r="E132" s="287"/>
      <c r="F132" s="288" t="s">
        <v>266</v>
      </c>
      <c r="G132" s="288" t="s">
        <v>266</v>
      </c>
      <c r="H132" s="288" t="s">
        <v>266</v>
      </c>
      <c r="I132" s="289"/>
      <c r="J132" s="290"/>
    </row>
    <row r="133" spans="1:10" s="68" customFormat="1" ht="15.6" x14ac:dyDescent="0.25">
      <c r="A133" s="258"/>
      <c r="B133" s="200"/>
      <c r="C133" s="201"/>
      <c r="D133" s="69" t="s">
        <v>709</v>
      </c>
      <c r="E133" s="201" t="s">
        <v>1159</v>
      </c>
      <c r="F133" s="203">
        <v>85</v>
      </c>
      <c r="G133" s="203">
        <v>300</v>
      </c>
      <c r="H133" s="202"/>
      <c r="I133" s="72"/>
      <c r="J133" s="281"/>
    </row>
    <row r="134" spans="1:10" ht="15.6" x14ac:dyDescent="0.25">
      <c r="A134" s="284" t="s">
        <v>585</v>
      </c>
      <c r="B134" s="285"/>
      <c r="C134" s="286"/>
      <c r="D134" s="286"/>
      <c r="E134" s="287"/>
      <c r="F134" s="288"/>
      <c r="G134" s="288"/>
      <c r="H134" s="288"/>
      <c r="I134" s="289"/>
      <c r="J134" s="290"/>
    </row>
    <row r="135" spans="1:10" ht="15.6" x14ac:dyDescent="0.25">
      <c r="A135" s="274"/>
      <c r="B135" s="200"/>
      <c r="C135" s="201"/>
      <c r="D135" s="201" t="s">
        <v>160</v>
      </c>
      <c r="E135" s="69" t="s">
        <v>14</v>
      </c>
      <c r="F135" s="72">
        <v>4300</v>
      </c>
      <c r="G135" s="72">
        <v>6030</v>
      </c>
      <c r="H135" s="72">
        <v>2150</v>
      </c>
      <c r="I135" s="46"/>
      <c r="J135" s="280"/>
    </row>
    <row r="136" spans="1:10" ht="15.6" x14ac:dyDescent="0.25">
      <c r="A136" s="284" t="s">
        <v>105</v>
      </c>
      <c r="B136" s="285"/>
      <c r="C136" s="286"/>
      <c r="D136" s="286"/>
      <c r="E136" s="287"/>
      <c r="F136" s="288" t="s">
        <v>266</v>
      </c>
      <c r="G136" s="288" t="s">
        <v>266</v>
      </c>
      <c r="H136" s="288" t="s">
        <v>266</v>
      </c>
      <c r="I136" s="289"/>
      <c r="J136" s="290"/>
    </row>
    <row r="137" spans="1:10" ht="26.4" x14ac:dyDescent="0.25">
      <c r="A137" s="257"/>
      <c r="B137" s="196" t="s">
        <v>106</v>
      </c>
      <c r="C137" s="195"/>
      <c r="D137" s="195" t="s">
        <v>18</v>
      </c>
      <c r="E137" s="195" t="s">
        <v>1169</v>
      </c>
      <c r="F137" s="270">
        <v>645</v>
      </c>
      <c r="G137" s="270">
        <v>2132</v>
      </c>
      <c r="H137" s="120"/>
      <c r="I137" s="46"/>
      <c r="J137" s="280" t="s">
        <v>1175</v>
      </c>
    </row>
    <row r="138" spans="1:10" ht="26.4" x14ac:dyDescent="0.25">
      <c r="A138" s="257"/>
      <c r="B138" s="196" t="s">
        <v>107</v>
      </c>
      <c r="C138" s="195"/>
      <c r="D138" s="195" t="s">
        <v>19</v>
      </c>
      <c r="E138" s="195" t="s">
        <v>1159</v>
      </c>
      <c r="F138" s="270">
        <v>18.8</v>
      </c>
      <c r="G138" s="270">
        <v>250</v>
      </c>
      <c r="H138" s="120">
        <v>1200</v>
      </c>
      <c r="I138" s="46"/>
      <c r="J138" s="280" t="s">
        <v>595</v>
      </c>
    </row>
    <row r="139" spans="1:10" ht="15.6" x14ac:dyDescent="0.25">
      <c r="A139" s="284" t="s">
        <v>344</v>
      </c>
      <c r="B139" s="285"/>
      <c r="C139" s="286"/>
      <c r="D139" s="286"/>
      <c r="E139" s="287"/>
      <c r="F139" s="288"/>
      <c r="G139" s="288"/>
      <c r="H139" s="288"/>
      <c r="I139" s="289"/>
      <c r="J139" s="290"/>
    </row>
    <row r="140" spans="1:10" s="68" customFormat="1" ht="15.6" x14ac:dyDescent="0.25">
      <c r="A140" s="258"/>
      <c r="B140" s="200"/>
      <c r="C140" s="201"/>
      <c r="D140" s="201" t="s">
        <v>158</v>
      </c>
      <c r="E140" s="201" t="s">
        <v>8</v>
      </c>
      <c r="F140" s="203">
        <v>10000</v>
      </c>
      <c r="G140" s="203">
        <v>20000</v>
      </c>
      <c r="H140" s="203"/>
      <c r="I140" s="72"/>
      <c r="J140" s="281"/>
    </row>
    <row r="141" spans="1:10" ht="15.6" x14ac:dyDescent="0.25">
      <c r="A141" s="284" t="s">
        <v>347</v>
      </c>
      <c r="B141" s="285"/>
      <c r="C141" s="286"/>
      <c r="D141" s="286"/>
      <c r="E141" s="287"/>
      <c r="F141" s="288"/>
      <c r="G141" s="288"/>
      <c r="H141" s="288"/>
      <c r="I141" s="289"/>
      <c r="J141" s="290"/>
    </row>
    <row r="142" spans="1:10" s="68" customFormat="1" ht="15.6" x14ac:dyDescent="0.25">
      <c r="A142" s="258"/>
      <c r="B142" s="200"/>
      <c r="C142" s="201"/>
      <c r="D142" s="69" t="s">
        <v>710</v>
      </c>
      <c r="E142" s="201" t="s">
        <v>8</v>
      </c>
      <c r="F142" s="203">
        <v>3000</v>
      </c>
      <c r="G142" s="203">
        <v>7000</v>
      </c>
      <c r="H142" s="203"/>
      <c r="I142" s="72"/>
      <c r="J142" s="281"/>
    </row>
    <row r="143" spans="1:10" ht="15.6" x14ac:dyDescent="0.25">
      <c r="A143" s="284" t="s">
        <v>586</v>
      </c>
      <c r="B143" s="285"/>
      <c r="C143" s="286"/>
      <c r="D143" s="286"/>
      <c r="E143" s="287"/>
      <c r="F143" s="288"/>
      <c r="G143" s="288"/>
      <c r="H143" s="288"/>
      <c r="I143" s="289"/>
      <c r="J143" s="290"/>
    </row>
    <row r="144" spans="1:10" s="68" customFormat="1" ht="15.6" x14ac:dyDescent="0.25">
      <c r="A144" s="258"/>
      <c r="B144" s="200"/>
      <c r="C144" s="201"/>
      <c r="D144" s="201" t="s">
        <v>156</v>
      </c>
      <c r="E144" s="201" t="s">
        <v>8</v>
      </c>
      <c r="F144" s="203">
        <v>1800</v>
      </c>
      <c r="G144" s="203">
        <v>3600</v>
      </c>
      <c r="H144" s="202"/>
      <c r="I144" s="72"/>
      <c r="J144" s="281" t="s">
        <v>587</v>
      </c>
    </row>
    <row r="145" spans="1:10" ht="15.6" x14ac:dyDescent="0.25">
      <c r="A145" s="284" t="s">
        <v>345</v>
      </c>
      <c r="B145" s="285"/>
      <c r="C145" s="286"/>
      <c r="D145" s="286"/>
      <c r="E145" s="287"/>
      <c r="F145" s="288" t="s">
        <v>266</v>
      </c>
      <c r="G145" s="288" t="s">
        <v>266</v>
      </c>
      <c r="H145" s="288" t="s">
        <v>266</v>
      </c>
      <c r="I145" s="289"/>
      <c r="J145" s="290"/>
    </row>
    <row r="146" spans="1:10" x14ac:dyDescent="0.25">
      <c r="A146" s="259"/>
      <c r="B146" s="200" t="s">
        <v>1165</v>
      </c>
      <c r="C146" s="201"/>
      <c r="D146" s="69" t="s">
        <v>711</v>
      </c>
      <c r="E146" s="201" t="s">
        <v>159</v>
      </c>
      <c r="F146" s="72">
        <v>9000000</v>
      </c>
      <c r="G146" s="72">
        <v>15000000</v>
      </c>
      <c r="H146" s="46"/>
      <c r="I146" s="46"/>
      <c r="J146" s="280"/>
    </row>
    <row r="147" spans="1:10" x14ac:dyDescent="0.25">
      <c r="A147" s="259"/>
      <c r="B147" s="200" t="s">
        <v>1166</v>
      </c>
      <c r="C147" s="201"/>
      <c r="D147" s="69" t="s">
        <v>712</v>
      </c>
      <c r="E147" s="201" t="s">
        <v>159</v>
      </c>
      <c r="F147" s="72">
        <v>15000000</v>
      </c>
      <c r="G147" s="72">
        <v>46000000</v>
      </c>
      <c r="H147" s="46"/>
      <c r="I147" s="46"/>
      <c r="J147" s="280"/>
    </row>
    <row r="148" spans="1:10" x14ac:dyDescent="0.25">
      <c r="A148" s="259"/>
      <c r="B148" s="209" t="s">
        <v>612</v>
      </c>
      <c r="C148" s="201"/>
      <c r="D148" s="69" t="s">
        <v>613</v>
      </c>
      <c r="E148" s="69" t="s">
        <v>14</v>
      </c>
      <c r="F148" s="72">
        <v>200000</v>
      </c>
      <c r="G148" s="72">
        <v>300000</v>
      </c>
      <c r="H148" s="46"/>
      <c r="I148" s="46"/>
      <c r="J148" s="280"/>
    </row>
    <row r="149" spans="1:10" ht="15.6" x14ac:dyDescent="0.25">
      <c r="A149" s="284" t="s">
        <v>346</v>
      </c>
      <c r="B149" s="285"/>
      <c r="C149" s="286"/>
      <c r="D149" s="286"/>
      <c r="E149" s="287"/>
      <c r="F149" s="288"/>
      <c r="G149" s="288"/>
      <c r="H149" s="288"/>
      <c r="I149" s="289"/>
      <c r="J149" s="290"/>
    </row>
    <row r="150" spans="1:10" s="68" customFormat="1" ht="15.6" x14ac:dyDescent="0.25">
      <c r="A150" s="258"/>
      <c r="B150" s="200"/>
      <c r="C150" s="201"/>
      <c r="D150" s="69" t="s">
        <v>713</v>
      </c>
      <c r="E150" s="201" t="s">
        <v>1159</v>
      </c>
      <c r="F150" s="72">
        <v>0.35</v>
      </c>
      <c r="G150" s="203">
        <v>2</v>
      </c>
      <c r="H150" s="72"/>
      <c r="I150" s="72"/>
      <c r="J150" s="281"/>
    </row>
    <row r="151" spans="1:10" ht="15.6" x14ac:dyDescent="0.25">
      <c r="A151" s="284" t="s">
        <v>602</v>
      </c>
      <c r="B151" s="285"/>
      <c r="C151" s="286"/>
      <c r="D151" s="286"/>
      <c r="E151" s="287"/>
      <c r="F151" s="288" t="s">
        <v>266</v>
      </c>
      <c r="G151" s="288" t="s">
        <v>266</v>
      </c>
      <c r="H151" s="288" t="s">
        <v>266</v>
      </c>
      <c r="I151" s="289"/>
      <c r="J151" s="290"/>
    </row>
    <row r="152" spans="1:10" x14ac:dyDescent="0.25">
      <c r="A152" s="180"/>
      <c r="B152" s="46" t="s">
        <v>56</v>
      </c>
      <c r="C152" s="275"/>
      <c r="D152" s="275" t="s">
        <v>161</v>
      </c>
      <c r="E152" s="275" t="s">
        <v>38</v>
      </c>
      <c r="F152" s="120">
        <v>1.19</v>
      </c>
      <c r="G152" s="120" t="s">
        <v>266</v>
      </c>
      <c r="H152" s="120" t="s">
        <v>266</v>
      </c>
      <c r="I152" s="46"/>
      <c r="J152" s="280"/>
    </row>
    <row r="153" spans="1:10" x14ac:dyDescent="0.25">
      <c r="A153" s="180"/>
      <c r="B153" s="46" t="s">
        <v>57</v>
      </c>
      <c r="C153" s="275"/>
      <c r="D153" s="275" t="s">
        <v>162</v>
      </c>
      <c r="E153" s="275" t="s">
        <v>38</v>
      </c>
      <c r="F153" s="120">
        <v>1.32</v>
      </c>
      <c r="G153" s="120" t="s">
        <v>266</v>
      </c>
      <c r="H153" s="120" t="s">
        <v>266</v>
      </c>
      <c r="I153" s="46"/>
      <c r="J153" s="280"/>
    </row>
    <row r="154" spans="1:10" x14ac:dyDescent="0.25">
      <c r="A154" s="180"/>
      <c r="B154" s="46" t="s">
        <v>55</v>
      </c>
      <c r="C154" s="275"/>
      <c r="D154" s="275" t="s">
        <v>55</v>
      </c>
      <c r="E154" s="275" t="s">
        <v>38</v>
      </c>
      <c r="F154" s="120">
        <v>0.56000000000000005</v>
      </c>
      <c r="G154" s="120"/>
      <c r="H154" s="120" t="s">
        <v>266</v>
      </c>
      <c r="I154" s="46"/>
      <c r="J154" s="280"/>
    </row>
    <row r="155" spans="1:10" x14ac:dyDescent="0.25">
      <c r="A155" s="180"/>
      <c r="B155" s="72" t="s">
        <v>375</v>
      </c>
      <c r="C155" s="275"/>
      <c r="D155" s="275" t="s">
        <v>163</v>
      </c>
      <c r="E155" s="275" t="s">
        <v>38</v>
      </c>
      <c r="F155" s="120">
        <v>1.5</v>
      </c>
      <c r="G155" s="120" t="s">
        <v>266</v>
      </c>
      <c r="H155" s="120" t="s">
        <v>266</v>
      </c>
      <c r="I155" s="46"/>
      <c r="J155" s="280"/>
    </row>
    <row r="156" spans="1:10" x14ac:dyDescent="0.25">
      <c r="A156" s="180"/>
      <c r="B156" s="46" t="s">
        <v>164</v>
      </c>
      <c r="C156" s="275"/>
      <c r="D156" s="275" t="s">
        <v>165</v>
      </c>
      <c r="E156" s="275" t="s">
        <v>38</v>
      </c>
      <c r="F156" s="203">
        <v>1.18</v>
      </c>
      <c r="G156" s="120" t="s">
        <v>266</v>
      </c>
      <c r="H156" s="120" t="s">
        <v>266</v>
      </c>
      <c r="I156" s="46"/>
      <c r="J156" s="280"/>
    </row>
    <row r="157" spans="1:10" x14ac:dyDescent="0.25">
      <c r="A157" s="180"/>
      <c r="B157" s="46" t="s">
        <v>166</v>
      </c>
      <c r="C157" s="275"/>
      <c r="D157" s="275" t="s">
        <v>167</v>
      </c>
      <c r="E157" s="275" t="s">
        <v>38</v>
      </c>
      <c r="F157" s="203">
        <v>0.74</v>
      </c>
      <c r="G157" s="120" t="s">
        <v>266</v>
      </c>
      <c r="H157" s="120" t="s">
        <v>266</v>
      </c>
      <c r="I157" s="46"/>
      <c r="J157" s="280"/>
    </row>
    <row r="158" spans="1:10" x14ac:dyDescent="0.25">
      <c r="A158" s="180"/>
      <c r="B158" s="46" t="s">
        <v>168</v>
      </c>
      <c r="C158" s="275"/>
      <c r="D158" s="46" t="s">
        <v>169</v>
      </c>
      <c r="E158" s="275" t="s">
        <v>38</v>
      </c>
      <c r="F158" s="203">
        <v>0.31</v>
      </c>
      <c r="G158" s="120" t="s">
        <v>266</v>
      </c>
      <c r="H158" s="120" t="s">
        <v>266</v>
      </c>
      <c r="I158" s="46"/>
      <c r="J158" s="280"/>
    </row>
    <row r="159" spans="1:10" x14ac:dyDescent="0.25">
      <c r="A159" s="180"/>
      <c r="B159" s="46" t="s">
        <v>170</v>
      </c>
      <c r="C159" s="275"/>
      <c r="D159" s="46" t="s">
        <v>171</v>
      </c>
      <c r="E159" s="275" t="s">
        <v>38</v>
      </c>
      <c r="F159" s="203">
        <v>6</v>
      </c>
      <c r="G159" s="120" t="s">
        <v>266</v>
      </c>
      <c r="H159" s="120" t="s">
        <v>266</v>
      </c>
      <c r="I159" s="46"/>
      <c r="J159" s="280"/>
    </row>
    <row r="160" spans="1:10" x14ac:dyDescent="0.25">
      <c r="A160" s="180"/>
      <c r="B160" s="46" t="s">
        <v>172</v>
      </c>
      <c r="C160" s="275"/>
      <c r="D160" s="46" t="s">
        <v>173</v>
      </c>
      <c r="E160" s="275" t="s">
        <v>38</v>
      </c>
      <c r="F160" s="203" t="s">
        <v>266</v>
      </c>
      <c r="G160" s="120" t="s">
        <v>266</v>
      </c>
      <c r="H160" s="120" t="s">
        <v>266</v>
      </c>
      <c r="I160" s="46"/>
      <c r="J160" s="280"/>
    </row>
    <row r="161" spans="1:10" x14ac:dyDescent="0.25">
      <c r="A161" s="180"/>
      <c r="B161" s="46" t="s">
        <v>589</v>
      </c>
      <c r="C161" s="275"/>
      <c r="D161" s="46" t="s">
        <v>589</v>
      </c>
      <c r="E161" s="275" t="s">
        <v>38</v>
      </c>
      <c r="F161" s="203">
        <v>0.2</v>
      </c>
      <c r="G161" s="120" t="s">
        <v>266</v>
      </c>
      <c r="H161" s="120" t="s">
        <v>266</v>
      </c>
      <c r="I161" s="46"/>
      <c r="J161" s="280"/>
    </row>
    <row r="162" spans="1:10" ht="15.6" x14ac:dyDescent="0.25">
      <c r="A162" s="284" t="s">
        <v>111</v>
      </c>
      <c r="B162" s="285"/>
      <c r="C162" s="286"/>
      <c r="D162" s="286"/>
      <c r="E162" s="287"/>
      <c r="F162" s="288" t="s">
        <v>266</v>
      </c>
      <c r="G162" s="288" t="s">
        <v>266</v>
      </c>
      <c r="H162" s="288" t="s">
        <v>266</v>
      </c>
      <c r="I162" s="289"/>
      <c r="J162" s="290"/>
    </row>
    <row r="163" spans="1:10" x14ac:dyDescent="0.25">
      <c r="A163" s="259"/>
      <c r="B163" s="196" t="s">
        <v>112</v>
      </c>
      <c r="C163" s="195"/>
      <c r="D163" s="195" t="s">
        <v>113</v>
      </c>
      <c r="E163" s="195" t="s">
        <v>14</v>
      </c>
      <c r="F163" s="120">
        <v>4000</v>
      </c>
      <c r="G163" s="120"/>
      <c r="H163" s="260"/>
      <c r="I163" s="46"/>
      <c r="J163" s="280"/>
    </row>
    <row r="164" spans="1:10" x14ac:dyDescent="0.25">
      <c r="A164" s="259"/>
      <c r="B164" s="196" t="s">
        <v>114</v>
      </c>
      <c r="C164" s="195"/>
      <c r="D164" s="195" t="s">
        <v>115</v>
      </c>
      <c r="E164" s="195" t="s">
        <v>14</v>
      </c>
      <c r="F164" s="120">
        <v>4500</v>
      </c>
      <c r="G164" s="120"/>
      <c r="H164" s="260"/>
      <c r="I164" s="46"/>
      <c r="J164" s="280"/>
    </row>
    <row r="165" spans="1:10" x14ac:dyDescent="0.25">
      <c r="A165" s="259"/>
      <c r="B165" s="261" t="s">
        <v>614</v>
      </c>
      <c r="C165" s="195"/>
      <c r="D165" s="195" t="s">
        <v>116</v>
      </c>
      <c r="E165" s="195" t="s">
        <v>14</v>
      </c>
      <c r="F165" s="203">
        <v>13000</v>
      </c>
      <c r="G165" s="203"/>
      <c r="H165" s="260"/>
      <c r="I165" s="46"/>
      <c r="J165" s="280"/>
    </row>
    <row r="166" spans="1:10" x14ac:dyDescent="0.25">
      <c r="A166" s="259"/>
      <c r="B166" s="196" t="s">
        <v>117</v>
      </c>
      <c r="C166" s="195"/>
      <c r="D166" s="195" t="s">
        <v>118</v>
      </c>
      <c r="E166" s="195" t="s">
        <v>14</v>
      </c>
      <c r="F166" s="203">
        <v>2600</v>
      </c>
      <c r="G166" s="203">
        <v>6000</v>
      </c>
      <c r="H166" s="260"/>
      <c r="I166" s="46"/>
      <c r="J166" s="280"/>
    </row>
    <row r="167" spans="1:10" ht="39.6" x14ac:dyDescent="0.25">
      <c r="A167" s="259"/>
      <c r="B167" s="196" t="s">
        <v>119</v>
      </c>
      <c r="C167" s="195"/>
      <c r="D167" s="195" t="s">
        <v>120</v>
      </c>
      <c r="E167" s="195" t="s">
        <v>14</v>
      </c>
      <c r="F167" s="203"/>
      <c r="G167" s="203"/>
      <c r="H167" s="260">
        <v>47.72</v>
      </c>
      <c r="I167" s="46"/>
      <c r="J167" s="281" t="s">
        <v>1167</v>
      </c>
    </row>
    <row r="168" spans="1:10" ht="15.6" x14ac:dyDescent="0.25">
      <c r="A168" s="284" t="s">
        <v>588</v>
      </c>
      <c r="B168" s="285"/>
      <c r="C168" s="286"/>
      <c r="D168" s="286"/>
      <c r="E168" s="287"/>
      <c r="F168" s="288"/>
      <c r="G168" s="288"/>
      <c r="H168" s="288"/>
      <c r="I168" s="289"/>
      <c r="J168" s="290"/>
    </row>
    <row r="169" spans="1:10" s="68" customFormat="1" ht="15.6" x14ac:dyDescent="0.25">
      <c r="A169" s="263"/>
      <c r="B169" s="200"/>
      <c r="C169" s="201"/>
      <c r="D169" s="201" t="s">
        <v>157</v>
      </c>
      <c r="E169" s="201" t="s">
        <v>8</v>
      </c>
      <c r="F169" s="203">
        <v>7000</v>
      </c>
      <c r="G169" s="203">
        <v>10000</v>
      </c>
      <c r="H169" s="203"/>
      <c r="I169" s="72"/>
      <c r="J169" s="281"/>
    </row>
    <row r="170" spans="1:10" ht="15.6" x14ac:dyDescent="0.25">
      <c r="A170" s="284" t="s">
        <v>155</v>
      </c>
      <c r="B170" s="285"/>
      <c r="C170" s="286"/>
      <c r="D170" s="286"/>
      <c r="E170" s="287"/>
      <c r="F170" s="288"/>
      <c r="G170" s="288"/>
      <c r="H170" s="288"/>
      <c r="I170" s="289"/>
      <c r="J170" s="290"/>
    </row>
    <row r="171" spans="1:10" x14ac:dyDescent="0.25">
      <c r="A171" s="180"/>
      <c r="B171" s="269" t="s">
        <v>590</v>
      </c>
      <c r="C171" s="46"/>
      <c r="D171" s="69" t="s">
        <v>593</v>
      </c>
      <c r="E171" s="201" t="s">
        <v>36</v>
      </c>
      <c r="F171" s="203">
        <v>2000</v>
      </c>
      <c r="G171" s="203">
        <v>11500</v>
      </c>
      <c r="H171" s="203"/>
      <c r="I171" s="46"/>
      <c r="J171" s="280"/>
    </row>
    <row r="172" spans="1:10" ht="13.8" thickBot="1" x14ac:dyDescent="0.3">
      <c r="A172" s="94"/>
      <c r="B172" s="276" t="s">
        <v>591</v>
      </c>
      <c r="C172" s="95"/>
      <c r="D172" s="95" t="s">
        <v>592</v>
      </c>
      <c r="E172" s="95" t="s">
        <v>594</v>
      </c>
      <c r="F172" s="100">
        <v>0.28999999999999998</v>
      </c>
      <c r="G172" s="100"/>
      <c r="H172" s="100"/>
      <c r="I172" s="95"/>
      <c r="J172" s="283"/>
    </row>
  </sheetData>
  <autoFilter ref="E2:E172"/>
  <phoneticPr fontId="0" type="noConversion"/>
  <pageMargins left="0.5" right="0.5" top="1" bottom="1" header="0.5" footer="0.5"/>
  <pageSetup scale="76" fitToHeight="10" orientation="portrait" r:id="rId1"/>
  <headerFooter alignWithMargins="0">
    <oddHeader>&amp;R&amp;D&amp;LReclaim 7.0 Project: Hope Bay - P2 Boston Mine</oddHeader>
    <oddFooter>&amp;L&amp;F&amp;R&amp;P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AZ1105"/>
  <sheetViews>
    <sheetView zoomScale="70" zoomScaleNormal="70" workbookViewId="0">
      <selection activeCell="B3" sqref="B3"/>
    </sheetView>
    <sheetView workbookViewId="1"/>
  </sheetViews>
  <sheetFormatPr defaultColWidth="9.81640625" defaultRowHeight="13.2" x14ac:dyDescent="0.25"/>
  <cols>
    <col min="1" max="1" width="1.90625" style="43" customWidth="1"/>
    <col min="2" max="3" width="29.54296875" style="43" customWidth="1"/>
    <col min="4" max="4" width="6.6328125" style="108" bestFit="1" customWidth="1"/>
    <col min="5" max="5" width="8" style="110" customWidth="1"/>
    <col min="6" max="6" width="7" style="109" customWidth="1"/>
    <col min="7" max="7" width="12.1796875" style="106" customWidth="1"/>
    <col min="8" max="8" width="14.81640625" style="43" customWidth="1"/>
    <col min="9" max="9" width="5.08984375" style="678" hidden="1" customWidth="1"/>
    <col min="10" max="10" width="10" style="678" hidden="1" customWidth="1"/>
    <col min="11" max="11" width="9.81640625" style="678" hidden="1" customWidth="1"/>
    <col min="12" max="12" width="2.08984375" style="680" hidden="1" customWidth="1"/>
    <col min="13" max="13" width="7.54296875" style="678" hidden="1" customWidth="1"/>
    <col min="14" max="14" width="29.54296875" style="43" customWidth="1"/>
    <col min="15" max="15" width="37.81640625" style="108" customWidth="1"/>
    <col min="16" max="17" width="8" style="110" customWidth="1"/>
    <col min="18" max="18" width="11.90625" style="109" customWidth="1"/>
    <col min="19" max="19" width="12.1796875" style="106" customWidth="1"/>
    <col min="20" max="20" width="15.453125" style="43" customWidth="1"/>
    <col min="21" max="21" width="16.6328125" style="43" customWidth="1"/>
    <col min="22" max="22" width="35" style="43" customWidth="1"/>
    <col min="23" max="23" width="17" style="43" customWidth="1"/>
    <col min="24" max="24" width="5.54296875" style="109" customWidth="1"/>
    <col min="25" max="25" width="6.08984375" style="108" customWidth="1"/>
    <col min="26" max="26" width="6.08984375" style="110" customWidth="1"/>
    <col min="27" max="27" width="6.90625" style="109" customWidth="1"/>
    <col min="28" max="28" width="5.54296875" style="106" customWidth="1"/>
    <col min="29" max="29" width="9.90625" style="43" customWidth="1"/>
    <col min="30" max="30" width="6" style="43" hidden="1" customWidth="1"/>
    <col min="31" max="31" width="9.08984375" style="43" hidden="1" customWidth="1"/>
    <col min="32" max="32" width="9.54296875" style="43" hidden="1" customWidth="1"/>
    <col min="33" max="33" width="5.54296875" style="109" customWidth="1"/>
    <col min="34" max="34" width="6.08984375" style="110" customWidth="1"/>
    <col min="35" max="35" width="6.90625" style="109" customWidth="1"/>
    <col min="36" max="36" width="5.54296875" style="109" customWidth="1"/>
    <col min="37" max="37" width="8.54296875" style="43" customWidth="1"/>
    <col min="38" max="38" width="6" style="43" customWidth="1"/>
    <col min="39" max="39" width="7.08984375" style="43" customWidth="1"/>
    <col min="40" max="40" width="7.54296875" style="43" customWidth="1"/>
    <col min="41" max="41" width="5.54296875" style="109" customWidth="1"/>
    <col min="42" max="42" width="27.08984375" style="43" customWidth="1"/>
    <col min="43" max="43" width="4.81640625" style="108" customWidth="1"/>
    <col min="44" max="44" width="6.08984375" style="110" customWidth="1"/>
    <col min="45" max="45" width="6.90625" style="109" customWidth="1"/>
    <col min="46" max="46" width="5.54296875" style="109" customWidth="1"/>
    <col min="47" max="47" width="8.54296875" style="43" customWidth="1"/>
    <col min="48" max="48" width="6" style="43" customWidth="1"/>
    <col min="49" max="49" width="7.08984375" style="43" customWidth="1"/>
    <col min="50" max="50" width="7.54296875" style="43" customWidth="1"/>
    <col min="51" max="51" width="5.54296875" style="109" customWidth="1"/>
    <col min="52" max="16384" width="9.81640625" style="43"/>
  </cols>
  <sheetData>
    <row r="1" spans="1:52" s="10" customFormat="1" x14ac:dyDescent="0.25">
      <c r="A1" s="2">
        <v>1</v>
      </c>
      <c r="B1" s="17" t="s">
        <v>237</v>
      </c>
      <c r="C1" s="17"/>
      <c r="D1" s="18"/>
      <c r="E1" s="14"/>
      <c r="F1" s="14"/>
      <c r="G1" s="19" t="s">
        <v>268</v>
      </c>
      <c r="H1" s="521">
        <v>1</v>
      </c>
      <c r="I1" s="643"/>
      <c r="J1" s="643"/>
      <c r="K1" s="643"/>
      <c r="L1" s="643"/>
      <c r="M1" s="644"/>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row>
    <row r="2" spans="1:52" ht="13.8" thickBot="1" x14ac:dyDescent="0.3">
      <c r="D2" s="44"/>
      <c r="E2" s="45"/>
      <c r="F2" s="45"/>
      <c r="G2" s="49"/>
      <c r="H2" s="45"/>
      <c r="I2" s="645"/>
      <c r="J2" s="645"/>
      <c r="K2" s="645"/>
      <c r="L2" s="645"/>
      <c r="M2" s="646"/>
      <c r="O2" s="43"/>
      <c r="P2" s="45"/>
      <c r="Q2" s="45"/>
      <c r="R2" s="43"/>
      <c r="S2" s="43"/>
      <c r="X2" s="43"/>
      <c r="Y2" s="43"/>
      <c r="Z2" s="43"/>
      <c r="AA2" s="43"/>
      <c r="AB2" s="43"/>
      <c r="AG2" s="43"/>
      <c r="AH2" s="43"/>
      <c r="AI2" s="43"/>
      <c r="AJ2" s="43"/>
      <c r="AO2" s="43"/>
      <c r="AQ2" s="43"/>
      <c r="AR2" s="43"/>
      <c r="AS2" s="43"/>
      <c r="AT2" s="43"/>
      <c r="AY2" s="43"/>
    </row>
    <row r="3" spans="1:52" s="337" customFormat="1" ht="38.25" customHeight="1" x14ac:dyDescent="0.3">
      <c r="A3" s="333"/>
      <c r="B3" s="338" t="s">
        <v>3</v>
      </c>
      <c r="C3" s="332" t="s">
        <v>265</v>
      </c>
      <c r="D3" s="332" t="s">
        <v>235</v>
      </c>
      <c r="E3" s="334" t="s">
        <v>174</v>
      </c>
      <c r="F3" s="334" t="s">
        <v>176</v>
      </c>
      <c r="G3" s="336" t="s">
        <v>177</v>
      </c>
      <c r="H3" s="373" t="s">
        <v>1225</v>
      </c>
      <c r="I3" s="647" t="s">
        <v>178</v>
      </c>
      <c r="J3" s="647" t="s">
        <v>190</v>
      </c>
      <c r="K3" s="647" t="s">
        <v>179</v>
      </c>
      <c r="L3" s="648"/>
      <c r="M3" s="649" t="s">
        <v>955</v>
      </c>
      <c r="N3" s="335" t="s">
        <v>956</v>
      </c>
      <c r="O3" s="335" t="s">
        <v>957</v>
      </c>
      <c r="P3" s="334" t="s">
        <v>174</v>
      </c>
      <c r="Q3" s="335" t="s">
        <v>235</v>
      </c>
      <c r="R3" s="336" t="s">
        <v>177</v>
      </c>
      <c r="S3" s="332" t="s">
        <v>1158</v>
      </c>
      <c r="T3" s="524" t="s">
        <v>1229</v>
      </c>
      <c r="U3" s="525" t="s">
        <v>1176</v>
      </c>
      <c r="V3" s="336" t="s">
        <v>265</v>
      </c>
      <c r="W3" s="340" t="s">
        <v>1224</v>
      </c>
      <c r="X3" s="333"/>
      <c r="Y3" s="333"/>
      <c r="Z3" s="333"/>
      <c r="AA3" s="333"/>
      <c r="AB3" s="333"/>
      <c r="AC3" s="333"/>
      <c r="AD3" s="333"/>
      <c r="AE3" s="333"/>
      <c r="AF3" s="333"/>
      <c r="AG3" s="333"/>
      <c r="AH3" s="333"/>
      <c r="AI3" s="333"/>
      <c r="AJ3" s="333"/>
      <c r="AK3" s="333"/>
      <c r="AL3" s="333"/>
      <c r="AM3" s="333"/>
      <c r="AN3" s="333"/>
      <c r="AO3" s="333"/>
      <c r="AP3" s="333"/>
      <c r="AQ3" s="333"/>
      <c r="AR3" s="333"/>
      <c r="AS3" s="333"/>
      <c r="AT3" s="333"/>
      <c r="AU3" s="333"/>
      <c r="AV3" s="333"/>
      <c r="AW3" s="333"/>
      <c r="AX3" s="333"/>
      <c r="AY3" s="333"/>
      <c r="AZ3" s="333"/>
    </row>
    <row r="4" spans="1:52" s="48" customFormat="1" x14ac:dyDescent="0.25">
      <c r="B4" s="51" t="s">
        <v>628</v>
      </c>
      <c r="C4" s="52"/>
      <c r="D4" s="53"/>
      <c r="E4" s="54"/>
      <c r="F4" s="52"/>
      <c r="G4" s="55"/>
      <c r="H4" s="522"/>
      <c r="I4" s="650"/>
      <c r="J4" s="651"/>
      <c r="K4" s="651"/>
      <c r="L4" s="652"/>
      <c r="M4" s="653"/>
      <c r="N4" s="52"/>
      <c r="O4" s="53"/>
      <c r="P4" s="54"/>
      <c r="Q4" s="52"/>
      <c r="R4" s="55"/>
      <c r="S4" s="56"/>
      <c r="T4" s="522"/>
      <c r="U4" s="522"/>
      <c r="V4" s="56"/>
      <c r="W4" s="57"/>
    </row>
    <row r="5" spans="1:52" x14ac:dyDescent="0.25">
      <c r="B5" s="138" t="s">
        <v>5</v>
      </c>
      <c r="C5" s="58"/>
      <c r="D5" s="59" t="s">
        <v>6</v>
      </c>
      <c r="E5" s="60"/>
      <c r="F5" s="58" t="e">
        <v>#N/A</v>
      </c>
      <c r="G5" s="61">
        <v>0</v>
      </c>
      <c r="H5" s="514">
        <v>0</v>
      </c>
      <c r="I5" s="654"/>
      <c r="J5" s="655">
        <v>0</v>
      </c>
      <c r="K5" s="655">
        <v>0</v>
      </c>
      <c r="L5" s="645"/>
      <c r="M5" s="646"/>
      <c r="N5" s="46"/>
      <c r="O5" s="46"/>
      <c r="P5" s="46"/>
      <c r="Q5" s="46"/>
      <c r="R5" s="63"/>
      <c r="S5" s="46"/>
      <c r="T5" s="187"/>
      <c r="U5" s="187"/>
      <c r="V5" s="46"/>
      <c r="W5" s="64"/>
      <c r="X5" s="43"/>
      <c r="Y5" s="43"/>
      <c r="Z5" s="43"/>
      <c r="AA5" s="43"/>
      <c r="AB5" s="43"/>
      <c r="AG5" s="43"/>
      <c r="AH5" s="43"/>
      <c r="AI5" s="43"/>
      <c r="AJ5" s="43"/>
      <c r="AO5" s="43"/>
      <c r="AQ5" s="43"/>
      <c r="AR5" s="43"/>
      <c r="AS5" s="43"/>
      <c r="AT5" s="43"/>
      <c r="AY5" s="43"/>
    </row>
    <row r="6" spans="1:52" x14ac:dyDescent="0.25">
      <c r="B6" s="387" t="s">
        <v>7</v>
      </c>
      <c r="C6" s="388"/>
      <c r="D6" s="389" t="s">
        <v>8</v>
      </c>
      <c r="E6" s="550">
        <v>2</v>
      </c>
      <c r="F6" s="551" t="s">
        <v>746</v>
      </c>
      <c r="G6" s="390">
        <v>37.08</v>
      </c>
      <c r="H6" s="527">
        <v>74.16</v>
      </c>
      <c r="I6" s="656">
        <v>1</v>
      </c>
      <c r="J6" s="657">
        <v>74.16</v>
      </c>
      <c r="K6" s="657">
        <v>0</v>
      </c>
      <c r="L6" s="658"/>
      <c r="M6" s="659"/>
      <c r="N6" s="159"/>
      <c r="O6" s="159"/>
      <c r="P6" s="159"/>
      <c r="Q6" s="159"/>
      <c r="R6" s="160"/>
      <c r="S6" s="161"/>
      <c r="T6" s="510">
        <f>S6</f>
        <v>0</v>
      </c>
      <c r="U6" s="510">
        <f>H6-T6</f>
        <v>74.16</v>
      </c>
      <c r="V6" s="159"/>
      <c r="W6" s="447">
        <f>T6</f>
        <v>0</v>
      </c>
      <c r="X6" s="43"/>
      <c r="Y6" s="43"/>
      <c r="Z6" s="43"/>
      <c r="AA6" s="43"/>
      <c r="AB6" s="43"/>
      <c r="AG6" s="43"/>
      <c r="AH6" s="43"/>
      <c r="AI6" s="43"/>
      <c r="AJ6" s="43"/>
      <c r="AO6" s="43"/>
      <c r="AQ6" s="43"/>
      <c r="AR6" s="43"/>
      <c r="AS6" s="43"/>
      <c r="AT6" s="43"/>
      <c r="AY6" s="43"/>
    </row>
    <row r="7" spans="1:52" x14ac:dyDescent="0.25">
      <c r="B7" s="138" t="s">
        <v>10</v>
      </c>
      <c r="C7" s="58"/>
      <c r="D7" s="59" t="s">
        <v>1159</v>
      </c>
      <c r="E7" s="58"/>
      <c r="F7" s="58" t="e">
        <v>#N/A</v>
      </c>
      <c r="G7" s="61">
        <v>0</v>
      </c>
      <c r="H7" s="514">
        <v>0</v>
      </c>
      <c r="I7" s="660"/>
      <c r="J7" s="655">
        <v>0</v>
      </c>
      <c r="K7" s="655">
        <v>0</v>
      </c>
      <c r="L7" s="645"/>
      <c r="M7" s="646"/>
      <c r="N7" s="46"/>
      <c r="O7" s="46"/>
      <c r="P7" s="46"/>
      <c r="Q7" s="46"/>
      <c r="R7" s="63"/>
      <c r="S7" s="65"/>
      <c r="T7" s="187"/>
      <c r="U7" s="187"/>
      <c r="V7" s="46"/>
      <c r="W7" s="64"/>
      <c r="X7" s="43"/>
      <c r="Y7" s="43"/>
      <c r="Z7" s="43"/>
      <c r="AA7" s="43"/>
      <c r="AB7" s="43"/>
      <c r="AG7" s="43"/>
      <c r="AH7" s="43"/>
      <c r="AI7" s="43"/>
      <c r="AJ7" s="43"/>
      <c r="AO7" s="43"/>
      <c r="AQ7" s="43"/>
      <c r="AR7" s="43"/>
      <c r="AS7" s="43"/>
      <c r="AT7" s="43"/>
      <c r="AY7" s="43"/>
    </row>
    <row r="8" spans="1:52" x14ac:dyDescent="0.25">
      <c r="B8" s="138" t="s">
        <v>9</v>
      </c>
      <c r="C8" s="58"/>
      <c r="D8" s="59" t="s">
        <v>1159</v>
      </c>
      <c r="E8" s="60"/>
      <c r="F8" s="58" t="e">
        <v>#N/A</v>
      </c>
      <c r="G8" s="61">
        <v>0</v>
      </c>
      <c r="H8" s="514">
        <v>0</v>
      </c>
      <c r="I8" s="654"/>
      <c r="J8" s="655">
        <v>0</v>
      </c>
      <c r="K8" s="655">
        <v>0</v>
      </c>
      <c r="L8" s="645"/>
      <c r="M8" s="646"/>
      <c r="N8" s="46"/>
      <c r="O8" s="46"/>
      <c r="P8" s="46"/>
      <c r="Q8" s="46"/>
      <c r="R8" s="63"/>
      <c r="S8" s="65"/>
      <c r="T8" s="187"/>
      <c r="U8" s="187"/>
      <c r="V8" s="46"/>
      <c r="W8" s="64"/>
      <c r="X8" s="43"/>
      <c r="Y8" s="43"/>
      <c r="Z8" s="43"/>
      <c r="AA8" s="43"/>
      <c r="AB8" s="43"/>
      <c r="AG8" s="43"/>
      <c r="AH8" s="43"/>
      <c r="AI8" s="43"/>
      <c r="AJ8" s="43"/>
      <c r="AO8" s="43"/>
      <c r="AQ8" s="43"/>
      <c r="AR8" s="43"/>
      <c r="AS8" s="43"/>
      <c r="AT8" s="43"/>
      <c r="AY8" s="43"/>
    </row>
    <row r="9" spans="1:52" x14ac:dyDescent="0.25">
      <c r="B9" s="138" t="s">
        <v>291</v>
      </c>
      <c r="C9" s="58"/>
      <c r="D9" s="59" t="s">
        <v>1159</v>
      </c>
      <c r="E9" s="58"/>
      <c r="F9" s="58" t="e">
        <v>#N/A</v>
      </c>
      <c r="G9" s="61">
        <v>0</v>
      </c>
      <c r="H9" s="514">
        <v>0</v>
      </c>
      <c r="I9" s="654"/>
      <c r="J9" s="655">
        <v>0</v>
      </c>
      <c r="K9" s="655">
        <v>0</v>
      </c>
      <c r="L9" s="645"/>
      <c r="M9" s="646"/>
      <c r="N9" s="46"/>
      <c r="O9" s="46"/>
      <c r="P9" s="46"/>
      <c r="Q9" s="46"/>
      <c r="R9" s="63"/>
      <c r="S9" s="65"/>
      <c r="T9" s="187"/>
      <c r="U9" s="187"/>
      <c r="V9" s="46"/>
      <c r="W9" s="64"/>
      <c r="X9" s="43"/>
      <c r="Y9" s="43"/>
      <c r="Z9" s="43"/>
      <c r="AA9" s="43"/>
      <c r="AB9" s="43"/>
      <c r="AG9" s="43"/>
      <c r="AH9" s="43"/>
      <c r="AI9" s="43"/>
      <c r="AJ9" s="43"/>
      <c r="AO9" s="43"/>
      <c r="AQ9" s="43"/>
      <c r="AR9" s="43"/>
      <c r="AS9" s="43"/>
      <c r="AT9" s="43"/>
      <c r="AY9" s="43"/>
    </row>
    <row r="10" spans="1:52" x14ac:dyDescent="0.25">
      <c r="B10" s="387" t="s">
        <v>292</v>
      </c>
      <c r="C10" s="155" t="s">
        <v>807</v>
      </c>
      <c r="D10" s="154" t="s">
        <v>1159</v>
      </c>
      <c r="E10" s="519">
        <v>710</v>
      </c>
      <c r="F10" s="155" t="s">
        <v>810</v>
      </c>
      <c r="G10" s="156">
        <v>24.53</v>
      </c>
      <c r="H10" s="515">
        <v>17416.3</v>
      </c>
      <c r="I10" s="656">
        <v>1</v>
      </c>
      <c r="J10" s="657">
        <v>17416.3</v>
      </c>
      <c r="K10" s="657">
        <v>0</v>
      </c>
      <c r="L10" s="658"/>
      <c r="M10" s="659">
        <v>1136</v>
      </c>
      <c r="N10" s="159" t="s">
        <v>958</v>
      </c>
      <c r="O10" s="159" t="s">
        <v>959</v>
      </c>
      <c r="P10" s="159">
        <v>706.80000000000007</v>
      </c>
      <c r="Q10" s="159" t="s">
        <v>1159</v>
      </c>
      <c r="R10" s="160">
        <v>24.52931697143265</v>
      </c>
      <c r="S10" s="161">
        <v>17337.321235408599</v>
      </c>
      <c r="T10" s="510">
        <f>S10</f>
        <v>17337.321235408599</v>
      </c>
      <c r="U10" s="510">
        <f>H10-T10</f>
        <v>78.97876459140025</v>
      </c>
      <c r="V10" s="159"/>
      <c r="W10" s="447">
        <f>T10</f>
        <v>17337.321235408599</v>
      </c>
      <c r="X10" s="43"/>
      <c r="Y10" s="43"/>
      <c r="Z10" s="43"/>
      <c r="AA10" s="43"/>
      <c r="AB10" s="43"/>
      <c r="AG10" s="43"/>
      <c r="AH10" s="43"/>
      <c r="AI10" s="43"/>
      <c r="AJ10" s="43"/>
      <c r="AO10" s="43"/>
      <c r="AQ10" s="43"/>
      <c r="AR10" s="43"/>
      <c r="AS10" s="43"/>
      <c r="AT10" s="43"/>
      <c r="AY10" s="43"/>
    </row>
    <row r="11" spans="1:52" x14ac:dyDescent="0.25">
      <c r="B11" s="67" t="s">
        <v>293</v>
      </c>
      <c r="C11" s="58"/>
      <c r="D11" s="59" t="s">
        <v>1159</v>
      </c>
      <c r="E11" s="60"/>
      <c r="F11" s="58" t="e">
        <v>#N/A</v>
      </c>
      <c r="G11" s="61">
        <v>0</v>
      </c>
      <c r="H11" s="514">
        <v>0</v>
      </c>
      <c r="I11" s="654"/>
      <c r="J11" s="655">
        <v>0</v>
      </c>
      <c r="K11" s="655">
        <v>0</v>
      </c>
      <c r="L11" s="645"/>
      <c r="M11" s="646"/>
      <c r="N11" s="46"/>
      <c r="O11" s="46"/>
      <c r="P11" s="46"/>
      <c r="Q11" s="46"/>
      <c r="R11" s="63"/>
      <c r="S11" s="65"/>
      <c r="T11" s="187"/>
      <c r="U11" s="187"/>
      <c r="V11" s="46"/>
      <c r="W11" s="64"/>
      <c r="X11" s="43"/>
      <c r="Y11" s="43"/>
      <c r="Z11" s="43"/>
      <c r="AA11" s="43"/>
      <c r="AB11" s="43"/>
      <c r="AG11" s="43"/>
      <c r="AH11" s="43"/>
      <c r="AI11" s="43"/>
      <c r="AJ11" s="43"/>
      <c r="AO11" s="43"/>
      <c r="AQ11" s="43"/>
      <c r="AR11" s="43"/>
      <c r="AS11" s="43"/>
      <c r="AT11" s="43"/>
      <c r="AY11" s="43"/>
    </row>
    <row r="12" spans="1:52" x14ac:dyDescent="0.25">
      <c r="B12" s="387" t="s">
        <v>808</v>
      </c>
      <c r="C12" s="155" t="s">
        <v>809</v>
      </c>
      <c r="D12" s="154" t="s">
        <v>8</v>
      </c>
      <c r="E12" s="519">
        <v>1</v>
      </c>
      <c r="F12" s="155" t="s">
        <v>810</v>
      </c>
      <c r="G12" s="156">
        <v>14293</v>
      </c>
      <c r="H12" s="515">
        <v>14293</v>
      </c>
      <c r="I12" s="656">
        <v>1</v>
      </c>
      <c r="J12" s="657">
        <v>14293</v>
      </c>
      <c r="K12" s="657">
        <v>0</v>
      </c>
      <c r="L12" s="658"/>
      <c r="M12" s="659">
        <v>1130</v>
      </c>
      <c r="N12" s="159" t="s">
        <v>960</v>
      </c>
      <c r="O12" s="159" t="s">
        <v>961</v>
      </c>
      <c r="P12" s="159">
        <v>1</v>
      </c>
      <c r="Q12" s="159" t="s">
        <v>8</v>
      </c>
      <c r="R12" s="160">
        <v>14292.680896725846</v>
      </c>
      <c r="S12" s="161">
        <v>14292.680896725846</v>
      </c>
      <c r="T12" s="510">
        <f>S12</f>
        <v>14292.680896725846</v>
      </c>
      <c r="U12" s="510">
        <f>H12-T12</f>
        <v>0.31910327415425854</v>
      </c>
      <c r="V12" s="159"/>
      <c r="W12" s="447">
        <f>T12</f>
        <v>14292.680896725846</v>
      </c>
      <c r="X12" s="43"/>
      <c r="Y12" s="43"/>
      <c r="Z12" s="43"/>
      <c r="AA12" s="43"/>
      <c r="AB12" s="43"/>
      <c r="AG12" s="43"/>
      <c r="AH12" s="43"/>
      <c r="AI12" s="43"/>
      <c r="AJ12" s="43"/>
      <c r="AO12" s="43"/>
      <c r="AQ12" s="43"/>
      <c r="AR12" s="43"/>
      <c r="AS12" s="43"/>
      <c r="AT12" s="43"/>
      <c r="AY12" s="43"/>
    </row>
    <row r="13" spans="1:52" x14ac:dyDescent="0.25">
      <c r="B13" s="67" t="s">
        <v>294</v>
      </c>
      <c r="C13" s="58"/>
      <c r="D13" s="59" t="s">
        <v>1159</v>
      </c>
      <c r="E13" s="60"/>
      <c r="F13" s="58" t="e">
        <v>#N/A</v>
      </c>
      <c r="G13" s="61">
        <v>0</v>
      </c>
      <c r="H13" s="514">
        <v>0</v>
      </c>
      <c r="I13" s="654"/>
      <c r="J13" s="655">
        <v>0</v>
      </c>
      <c r="K13" s="655">
        <v>0</v>
      </c>
      <c r="L13" s="645"/>
      <c r="M13" s="646"/>
      <c r="N13" s="46"/>
      <c r="O13" s="46"/>
      <c r="P13" s="46"/>
      <c r="Q13" s="46"/>
      <c r="R13" s="63"/>
      <c r="S13" s="65"/>
      <c r="T13" s="187"/>
      <c r="U13" s="187"/>
      <c r="V13" s="46"/>
      <c r="W13" s="64"/>
      <c r="X13" s="43"/>
      <c r="Y13" s="43"/>
      <c r="Z13" s="43"/>
      <c r="AA13" s="43"/>
      <c r="AB13" s="43"/>
      <c r="AG13" s="43"/>
      <c r="AH13" s="43"/>
      <c r="AI13" s="43"/>
      <c r="AJ13" s="43"/>
      <c r="AO13" s="43"/>
      <c r="AQ13" s="43"/>
      <c r="AR13" s="43"/>
      <c r="AS13" s="43"/>
      <c r="AT13" s="43"/>
      <c r="AY13" s="43"/>
    </row>
    <row r="14" spans="1:52" x14ac:dyDescent="0.25">
      <c r="B14" s="67" t="s">
        <v>295</v>
      </c>
      <c r="C14" s="58"/>
      <c r="D14" s="59" t="s">
        <v>1159</v>
      </c>
      <c r="E14" s="60"/>
      <c r="F14" s="58" t="e">
        <v>#N/A</v>
      </c>
      <c r="G14" s="61">
        <v>0</v>
      </c>
      <c r="H14" s="514">
        <v>0</v>
      </c>
      <c r="I14" s="654"/>
      <c r="J14" s="655">
        <v>0</v>
      </c>
      <c r="K14" s="655">
        <v>0</v>
      </c>
      <c r="L14" s="645"/>
      <c r="M14" s="646"/>
      <c r="N14" s="46"/>
      <c r="O14" s="46"/>
      <c r="P14" s="46"/>
      <c r="Q14" s="46"/>
      <c r="R14" s="63"/>
      <c r="S14" s="65"/>
      <c r="T14" s="187"/>
      <c r="U14" s="187"/>
      <c r="V14" s="46"/>
      <c r="W14" s="64"/>
      <c r="X14" s="43"/>
      <c r="Y14" s="43"/>
      <c r="Z14" s="43"/>
      <c r="AA14" s="43"/>
      <c r="AB14" s="43"/>
      <c r="AG14" s="43"/>
      <c r="AH14" s="43"/>
      <c r="AI14" s="43"/>
      <c r="AJ14" s="43"/>
      <c r="AO14" s="43"/>
      <c r="AQ14" s="43"/>
      <c r="AR14" s="43"/>
      <c r="AS14" s="43"/>
      <c r="AT14" s="43"/>
      <c r="AY14" s="43"/>
    </row>
    <row r="15" spans="1:52" x14ac:dyDescent="0.25">
      <c r="B15" s="67" t="s">
        <v>296</v>
      </c>
      <c r="C15" s="58"/>
      <c r="D15" s="59" t="s">
        <v>1159</v>
      </c>
      <c r="E15" s="60"/>
      <c r="F15" s="58" t="e">
        <v>#N/A</v>
      </c>
      <c r="G15" s="61">
        <v>0</v>
      </c>
      <c r="H15" s="514">
        <v>0</v>
      </c>
      <c r="I15" s="654"/>
      <c r="J15" s="655">
        <v>0</v>
      </c>
      <c r="K15" s="655">
        <v>0</v>
      </c>
      <c r="L15" s="645"/>
      <c r="M15" s="646"/>
      <c r="N15" s="46"/>
      <c r="O15" s="46"/>
      <c r="P15" s="46"/>
      <c r="Q15" s="46"/>
      <c r="R15" s="63"/>
      <c r="S15" s="65"/>
      <c r="T15" s="187"/>
      <c r="U15" s="187"/>
      <c r="V15" s="46"/>
      <c r="W15" s="64"/>
      <c r="X15" s="43"/>
      <c r="Y15" s="43"/>
      <c r="Z15" s="43"/>
      <c r="AA15" s="43"/>
      <c r="AB15" s="43"/>
      <c r="AG15" s="43"/>
      <c r="AH15" s="43"/>
      <c r="AI15" s="43"/>
      <c r="AJ15" s="43"/>
      <c r="AO15" s="43"/>
      <c r="AQ15" s="43"/>
      <c r="AR15" s="43"/>
      <c r="AS15" s="43"/>
      <c r="AT15" s="43"/>
      <c r="AY15" s="43"/>
    </row>
    <row r="16" spans="1:52" s="68" customFormat="1" x14ac:dyDescent="0.25">
      <c r="B16" s="387" t="s">
        <v>862</v>
      </c>
      <c r="C16" s="388"/>
      <c r="D16" s="389" t="s">
        <v>1169</v>
      </c>
      <c r="E16" s="388">
        <v>2270</v>
      </c>
      <c r="F16" s="388" t="s">
        <v>810</v>
      </c>
      <c r="G16" s="390">
        <v>1.23</v>
      </c>
      <c r="H16" s="527">
        <v>2792.1</v>
      </c>
      <c r="I16" s="656">
        <v>1</v>
      </c>
      <c r="J16" s="657">
        <v>2792.1</v>
      </c>
      <c r="K16" s="657">
        <v>0</v>
      </c>
      <c r="L16" s="658"/>
      <c r="M16" s="659">
        <v>1134</v>
      </c>
      <c r="N16" s="452" t="s">
        <v>960</v>
      </c>
      <c r="O16" s="452" t="s">
        <v>977</v>
      </c>
      <c r="P16" s="452">
        <v>2270</v>
      </c>
      <c r="Q16" s="159" t="s">
        <v>1169</v>
      </c>
      <c r="R16" s="160">
        <v>1.2273499999999999</v>
      </c>
      <c r="S16" s="161">
        <v>2786.0844999999999</v>
      </c>
      <c r="T16" s="510">
        <f>S16</f>
        <v>2786.0844999999999</v>
      </c>
      <c r="U16" s="510">
        <f>H16-T16</f>
        <v>6.0154999999999745</v>
      </c>
      <c r="V16" s="452"/>
      <c r="W16" s="447">
        <f>T16</f>
        <v>2786.0844999999999</v>
      </c>
    </row>
    <row r="17" spans="2:51" x14ac:dyDescent="0.25">
      <c r="B17" s="138" t="s">
        <v>297</v>
      </c>
      <c r="C17" s="58"/>
      <c r="D17" s="59" t="s">
        <v>1159</v>
      </c>
      <c r="E17" s="60"/>
      <c r="F17" s="58" t="s">
        <v>745</v>
      </c>
      <c r="G17" s="61">
        <v>14.2</v>
      </c>
      <c r="H17" s="514">
        <v>0</v>
      </c>
      <c r="I17" s="654"/>
      <c r="J17" s="655">
        <v>0</v>
      </c>
      <c r="K17" s="655">
        <v>0</v>
      </c>
      <c r="L17" s="645"/>
      <c r="M17" s="646"/>
      <c r="N17" s="46"/>
      <c r="O17" s="46"/>
      <c r="P17" s="46"/>
      <c r="Q17" s="46"/>
      <c r="R17" s="63"/>
      <c r="S17" s="65"/>
      <c r="T17" s="187"/>
      <c r="U17" s="187"/>
      <c r="V17" s="46"/>
      <c r="W17" s="64"/>
      <c r="X17" s="43"/>
      <c r="Y17" s="43"/>
      <c r="Z17" s="43"/>
      <c r="AA17" s="43"/>
      <c r="AB17" s="43"/>
      <c r="AG17" s="43"/>
      <c r="AH17" s="43"/>
      <c r="AI17" s="43"/>
      <c r="AJ17" s="43"/>
      <c r="AO17" s="43"/>
      <c r="AQ17" s="43"/>
      <c r="AR17" s="43"/>
      <c r="AS17" s="43"/>
      <c r="AT17" s="43"/>
      <c r="AY17" s="43"/>
    </row>
    <row r="18" spans="2:51" x14ac:dyDescent="0.25">
      <c r="B18" s="138" t="s">
        <v>298</v>
      </c>
      <c r="C18" s="58"/>
      <c r="D18" s="59" t="s">
        <v>1159</v>
      </c>
      <c r="E18" s="60"/>
      <c r="F18" s="58" t="e">
        <v>#N/A</v>
      </c>
      <c r="G18" s="61">
        <v>0</v>
      </c>
      <c r="H18" s="514">
        <v>0</v>
      </c>
      <c r="I18" s="654"/>
      <c r="J18" s="655">
        <v>0</v>
      </c>
      <c r="K18" s="655">
        <v>0</v>
      </c>
      <c r="L18" s="645"/>
      <c r="M18" s="646"/>
      <c r="N18" s="46"/>
      <c r="O18" s="46"/>
      <c r="P18" s="46"/>
      <c r="Q18" s="46"/>
      <c r="R18" s="63"/>
      <c r="S18" s="65"/>
      <c r="T18" s="187"/>
      <c r="U18" s="187"/>
      <c r="V18" s="46"/>
      <c r="W18" s="64"/>
      <c r="X18" s="43"/>
      <c r="Y18" s="43"/>
      <c r="Z18" s="43"/>
      <c r="AA18" s="43"/>
      <c r="AB18" s="43"/>
      <c r="AG18" s="43"/>
      <c r="AH18" s="43"/>
      <c r="AI18" s="43"/>
      <c r="AJ18" s="43"/>
      <c r="AO18" s="43"/>
      <c r="AQ18" s="43"/>
      <c r="AR18" s="43"/>
      <c r="AS18" s="43"/>
      <c r="AT18" s="43"/>
      <c r="AY18" s="43"/>
    </row>
    <row r="19" spans="2:51" x14ac:dyDescent="0.25">
      <c r="B19" s="73" t="s">
        <v>722</v>
      </c>
      <c r="C19" s="74"/>
      <c r="D19" s="75" t="s">
        <v>196</v>
      </c>
      <c r="E19" s="76"/>
      <c r="F19" s="74" t="e">
        <v>#N/A</v>
      </c>
      <c r="G19" s="77">
        <v>25000</v>
      </c>
      <c r="H19" s="516">
        <v>0</v>
      </c>
      <c r="I19" s="661"/>
      <c r="J19" s="662">
        <v>0</v>
      </c>
      <c r="K19" s="662">
        <v>0</v>
      </c>
      <c r="L19" s="663"/>
      <c r="M19" s="664"/>
      <c r="N19" s="79"/>
      <c r="O19" s="79"/>
      <c r="P19" s="79"/>
      <c r="Q19" s="79"/>
      <c r="R19" s="80"/>
      <c r="S19" s="81"/>
      <c r="T19" s="184"/>
      <c r="U19" s="184"/>
      <c r="V19" s="79"/>
      <c r="W19" s="82"/>
      <c r="X19" s="43"/>
      <c r="Y19" s="43"/>
      <c r="Z19" s="43"/>
      <c r="AA19" s="43"/>
      <c r="AB19" s="43"/>
      <c r="AG19" s="43"/>
      <c r="AH19" s="43"/>
      <c r="AI19" s="43"/>
      <c r="AJ19" s="43"/>
      <c r="AO19" s="43"/>
      <c r="AQ19" s="43"/>
      <c r="AR19" s="43"/>
      <c r="AS19" s="43"/>
      <c r="AT19" s="43"/>
      <c r="AY19" s="43"/>
    </row>
    <row r="20" spans="2:51" s="48" customFormat="1" x14ac:dyDescent="0.25">
      <c r="B20" s="51" t="s">
        <v>636</v>
      </c>
      <c r="C20" s="52"/>
      <c r="D20" s="53"/>
      <c r="E20" s="54"/>
      <c r="F20" s="52"/>
      <c r="G20" s="55"/>
      <c r="H20" s="528"/>
      <c r="I20" s="650"/>
      <c r="J20" s="665"/>
      <c r="K20" s="665"/>
      <c r="L20" s="652"/>
      <c r="M20" s="653"/>
      <c r="N20" s="52"/>
      <c r="O20" s="53"/>
      <c r="P20" s="54"/>
      <c r="Q20" s="52"/>
      <c r="R20" s="55"/>
      <c r="S20" s="56"/>
      <c r="T20" s="522"/>
      <c r="U20" s="522"/>
      <c r="V20" s="56"/>
      <c r="W20" s="57"/>
    </row>
    <row r="21" spans="2:51" x14ac:dyDescent="0.25">
      <c r="B21" s="138" t="s">
        <v>300</v>
      </c>
      <c r="C21" s="58"/>
      <c r="D21" s="59" t="s">
        <v>227</v>
      </c>
      <c r="E21" s="60"/>
      <c r="F21" s="58" t="e">
        <v>#N/A</v>
      </c>
      <c r="G21" s="61">
        <v>500</v>
      </c>
      <c r="H21" s="514">
        <v>0</v>
      </c>
      <c r="I21" s="654"/>
      <c r="J21" s="655">
        <v>0</v>
      </c>
      <c r="K21" s="655">
        <v>0</v>
      </c>
      <c r="L21" s="645"/>
      <c r="M21" s="646"/>
      <c r="N21" s="46"/>
      <c r="O21" s="46"/>
      <c r="P21" s="46"/>
      <c r="Q21" s="46"/>
      <c r="R21" s="63"/>
      <c r="S21" s="65"/>
      <c r="T21" s="187"/>
      <c r="U21" s="187"/>
      <c r="V21" s="46"/>
      <c r="W21" s="64"/>
      <c r="X21" s="43"/>
      <c r="Y21" s="43"/>
      <c r="Z21" s="43"/>
      <c r="AA21" s="43"/>
      <c r="AB21" s="43"/>
      <c r="AG21" s="43"/>
      <c r="AH21" s="43"/>
      <c r="AI21" s="43"/>
      <c r="AJ21" s="43"/>
      <c r="AO21" s="43"/>
      <c r="AQ21" s="43"/>
      <c r="AR21" s="43"/>
      <c r="AS21" s="43"/>
      <c r="AT21" s="43"/>
      <c r="AY21" s="43"/>
    </row>
    <row r="22" spans="2:51" x14ac:dyDescent="0.25">
      <c r="B22" s="802" t="s">
        <v>301</v>
      </c>
      <c r="C22" s="155"/>
      <c r="D22" s="154" t="s">
        <v>811</v>
      </c>
      <c r="E22" s="519">
        <v>200</v>
      </c>
      <c r="F22" s="155" t="s">
        <v>810</v>
      </c>
      <c r="G22" s="156">
        <v>119.02</v>
      </c>
      <c r="H22" s="515">
        <v>23804</v>
      </c>
      <c r="I22" s="656">
        <v>1</v>
      </c>
      <c r="J22" s="657">
        <v>23804</v>
      </c>
      <c r="K22" s="657">
        <v>0</v>
      </c>
      <c r="L22" s="658"/>
      <c r="M22" s="659">
        <v>1129</v>
      </c>
      <c r="N22" s="159" t="s">
        <v>960</v>
      </c>
      <c r="O22" s="159" t="s">
        <v>963</v>
      </c>
      <c r="P22" s="159">
        <v>100</v>
      </c>
      <c r="Q22" s="159" t="s">
        <v>811</v>
      </c>
      <c r="R22" s="160">
        <v>119.01552777921779</v>
      </c>
      <c r="S22" s="161">
        <v>11901.552777921779</v>
      </c>
      <c r="T22" s="510">
        <f>SUM(S22:S23)</f>
        <v>23803.105555843558</v>
      </c>
      <c r="U22" s="510">
        <f>H22-T22</f>
        <v>0.89444415644175024</v>
      </c>
      <c r="V22" s="159"/>
      <c r="W22" s="447">
        <f>T22</f>
        <v>23803.105555843558</v>
      </c>
      <c r="X22" s="43"/>
      <c r="Y22" s="43"/>
      <c r="Z22" s="43"/>
      <c r="AA22" s="43"/>
      <c r="AB22" s="43"/>
      <c r="AG22" s="43"/>
      <c r="AH22" s="43"/>
      <c r="AI22" s="43"/>
      <c r="AJ22" s="43"/>
      <c r="AO22" s="43"/>
      <c r="AQ22" s="43"/>
      <c r="AR22" s="43"/>
      <c r="AS22" s="43"/>
      <c r="AT22" s="43"/>
      <c r="AY22" s="43"/>
    </row>
    <row r="23" spans="2:51" x14ac:dyDescent="0.25">
      <c r="B23" s="803"/>
      <c r="C23" s="58"/>
      <c r="D23" s="59"/>
      <c r="E23" s="60"/>
      <c r="F23" s="58"/>
      <c r="G23" s="61"/>
      <c r="H23" s="514"/>
      <c r="I23" s="654"/>
      <c r="J23" s="655"/>
      <c r="K23" s="655"/>
      <c r="L23" s="645"/>
      <c r="M23" s="646">
        <v>1135</v>
      </c>
      <c r="N23" s="46" t="s">
        <v>958</v>
      </c>
      <c r="O23" s="46" t="s">
        <v>964</v>
      </c>
      <c r="P23" s="530">
        <v>100</v>
      </c>
      <c r="Q23" s="46" t="s">
        <v>811</v>
      </c>
      <c r="R23" s="63">
        <v>119.01552777921779</v>
      </c>
      <c r="S23" s="65">
        <v>11901.552777921779</v>
      </c>
      <c r="T23" s="187"/>
      <c r="U23" s="507"/>
      <c r="V23" s="46"/>
      <c r="W23" s="64"/>
      <c r="X23" s="43"/>
      <c r="Y23" s="43"/>
      <c r="Z23" s="43"/>
      <c r="AA23" s="43"/>
      <c r="AB23" s="43"/>
      <c r="AG23" s="43"/>
      <c r="AH23" s="43"/>
      <c r="AI23" s="43"/>
      <c r="AJ23" s="43"/>
      <c r="AO23" s="43"/>
      <c r="AQ23" s="43"/>
      <c r="AR23" s="43"/>
      <c r="AS23" s="43"/>
      <c r="AT23" s="43"/>
      <c r="AY23" s="43"/>
    </row>
    <row r="24" spans="2:51" x14ac:dyDescent="0.25">
      <c r="B24" s="138" t="s">
        <v>302</v>
      </c>
      <c r="C24" s="58"/>
      <c r="D24" s="59" t="s">
        <v>8</v>
      </c>
      <c r="E24" s="60"/>
      <c r="F24" s="58" t="e">
        <v>#N/A</v>
      </c>
      <c r="G24" s="61">
        <v>0</v>
      </c>
      <c r="H24" s="514">
        <v>0</v>
      </c>
      <c r="I24" s="654"/>
      <c r="J24" s="655">
        <v>0</v>
      </c>
      <c r="K24" s="655">
        <v>0</v>
      </c>
      <c r="L24" s="645"/>
      <c r="M24" s="646"/>
      <c r="N24" s="46"/>
      <c r="O24" s="46"/>
      <c r="P24" s="46"/>
      <c r="Q24" s="46"/>
      <c r="R24" s="63"/>
      <c r="S24" s="46"/>
      <c r="T24" s="187"/>
      <c r="U24" s="187"/>
      <c r="V24" s="46"/>
      <c r="W24" s="64"/>
      <c r="X24" s="43"/>
      <c r="Y24" s="43"/>
      <c r="Z24" s="43"/>
      <c r="AA24" s="43"/>
      <c r="AB24" s="43"/>
      <c r="AG24" s="43"/>
      <c r="AH24" s="43"/>
      <c r="AI24" s="43"/>
      <c r="AJ24" s="43"/>
      <c r="AO24" s="43"/>
      <c r="AQ24" s="43"/>
      <c r="AR24" s="43"/>
      <c r="AS24" s="43"/>
      <c r="AT24" s="43"/>
      <c r="AY24" s="43"/>
    </row>
    <row r="25" spans="2:51" x14ac:dyDescent="0.25">
      <c r="B25" s="138" t="s">
        <v>203</v>
      </c>
      <c r="C25" s="58"/>
      <c r="D25" s="59" t="s">
        <v>38</v>
      </c>
      <c r="E25" s="60"/>
      <c r="F25" s="58" t="e">
        <v>#N/A</v>
      </c>
      <c r="G25" s="61">
        <v>0</v>
      </c>
      <c r="H25" s="514">
        <v>0</v>
      </c>
      <c r="I25" s="654"/>
      <c r="J25" s="655">
        <v>0</v>
      </c>
      <c r="K25" s="655">
        <v>0</v>
      </c>
      <c r="L25" s="645"/>
      <c r="M25" s="646"/>
      <c r="N25" s="46"/>
      <c r="O25" s="46"/>
      <c r="P25" s="46"/>
      <c r="Q25" s="46"/>
      <c r="R25" s="63"/>
      <c r="S25" s="46"/>
      <c r="T25" s="187"/>
      <c r="U25" s="187"/>
      <c r="V25" s="46"/>
      <c r="W25" s="64"/>
      <c r="X25" s="43"/>
      <c r="Y25" s="43"/>
      <c r="Z25" s="43"/>
      <c r="AA25" s="43"/>
      <c r="AB25" s="43"/>
      <c r="AG25" s="43"/>
      <c r="AH25" s="43"/>
      <c r="AI25" s="43"/>
      <c r="AJ25" s="43"/>
      <c r="AO25" s="43"/>
      <c r="AQ25" s="43"/>
      <c r="AR25" s="43"/>
      <c r="AS25" s="43"/>
      <c r="AT25" s="43"/>
      <c r="AY25" s="43"/>
    </row>
    <row r="26" spans="2:51" ht="39.6" x14ac:dyDescent="0.25">
      <c r="B26" s="807" t="s">
        <v>11</v>
      </c>
      <c r="C26" s="804" t="s">
        <v>812</v>
      </c>
      <c r="D26" s="799" t="s">
        <v>196</v>
      </c>
      <c r="E26" s="810">
        <v>1</v>
      </c>
      <c r="F26" s="799" t="s">
        <v>810</v>
      </c>
      <c r="G26" s="796">
        <v>4714.29</v>
      </c>
      <c r="H26" s="793">
        <v>4714.29</v>
      </c>
      <c r="I26" s="656">
        <v>1</v>
      </c>
      <c r="J26" s="657">
        <v>4714.29</v>
      </c>
      <c r="K26" s="657">
        <v>0</v>
      </c>
      <c r="L26" s="658"/>
      <c r="M26" s="659">
        <v>1132</v>
      </c>
      <c r="N26" s="159" t="s">
        <v>960</v>
      </c>
      <c r="O26" s="159" t="s">
        <v>1044</v>
      </c>
      <c r="P26" s="159">
        <v>1</v>
      </c>
      <c r="Q26" s="159" t="s">
        <v>8</v>
      </c>
      <c r="R26" s="160">
        <v>1368.9375059286804</v>
      </c>
      <c r="S26" s="161">
        <v>1368.9375059286804</v>
      </c>
      <c r="T26" s="510">
        <f>SUM(S26:S28)</f>
        <v>4208.302200927551</v>
      </c>
      <c r="U26" s="510">
        <f>H26-T26</f>
        <v>505.98779907244898</v>
      </c>
      <c r="V26" s="166" t="s">
        <v>1157</v>
      </c>
      <c r="W26" s="479">
        <f>T26</f>
        <v>4208.302200927551</v>
      </c>
      <c r="X26" s="43"/>
      <c r="Y26" s="43"/>
      <c r="Z26" s="43"/>
      <c r="AA26" s="43"/>
      <c r="AB26" s="43"/>
      <c r="AG26" s="43"/>
      <c r="AH26" s="43"/>
      <c r="AI26" s="43"/>
      <c r="AJ26" s="43"/>
      <c r="AO26" s="43"/>
      <c r="AQ26" s="43"/>
      <c r="AR26" s="43"/>
      <c r="AS26" s="43"/>
      <c r="AT26" s="43"/>
      <c r="AY26" s="43"/>
    </row>
    <row r="27" spans="2:51" x14ac:dyDescent="0.25">
      <c r="B27" s="808"/>
      <c r="C27" s="805"/>
      <c r="D27" s="800"/>
      <c r="E27" s="811"/>
      <c r="F27" s="800"/>
      <c r="G27" s="797"/>
      <c r="H27" s="794"/>
      <c r="I27" s="654"/>
      <c r="J27" s="655"/>
      <c r="K27" s="655"/>
      <c r="L27" s="645"/>
      <c r="M27" s="646">
        <v>1131</v>
      </c>
      <c r="N27" s="46" t="s">
        <v>960</v>
      </c>
      <c r="O27" s="46" t="s">
        <v>1130</v>
      </c>
      <c r="P27" s="46">
        <v>4</v>
      </c>
      <c r="Q27" s="46" t="s">
        <v>8</v>
      </c>
      <c r="R27" s="63">
        <v>679.51599593835135</v>
      </c>
      <c r="S27" s="65">
        <v>2718.0639837534054</v>
      </c>
      <c r="T27" s="187"/>
      <c r="U27" s="187"/>
      <c r="V27" s="46"/>
      <c r="W27" s="64"/>
      <c r="X27" s="43"/>
      <c r="Y27" s="43"/>
      <c r="Z27" s="43"/>
      <c r="AA27" s="43"/>
      <c r="AB27" s="43"/>
      <c r="AG27" s="43"/>
      <c r="AH27" s="43"/>
      <c r="AI27" s="43"/>
      <c r="AJ27" s="43"/>
      <c r="AO27" s="43"/>
      <c r="AQ27" s="43"/>
      <c r="AR27" s="43"/>
      <c r="AS27" s="43"/>
      <c r="AT27" s="43"/>
      <c r="AY27" s="43"/>
    </row>
    <row r="28" spans="2:51" x14ac:dyDescent="0.25">
      <c r="B28" s="809"/>
      <c r="C28" s="806"/>
      <c r="D28" s="801"/>
      <c r="E28" s="812"/>
      <c r="F28" s="801"/>
      <c r="G28" s="798"/>
      <c r="H28" s="795"/>
      <c r="I28" s="661"/>
      <c r="J28" s="662"/>
      <c r="K28" s="662"/>
      <c r="L28" s="663"/>
      <c r="M28" s="664">
        <v>1133</v>
      </c>
      <c r="N28" s="79" t="s">
        <v>960</v>
      </c>
      <c r="O28" s="79" t="s">
        <v>1131</v>
      </c>
      <c r="P28" s="79">
        <v>37.209999999999994</v>
      </c>
      <c r="Q28" s="79" t="s">
        <v>1159</v>
      </c>
      <c r="R28" s="80">
        <v>3.2598954916814042</v>
      </c>
      <c r="S28" s="81">
        <v>121.30071124546504</v>
      </c>
      <c r="T28" s="184"/>
      <c r="U28" s="184"/>
      <c r="V28" s="79"/>
      <c r="W28" s="82"/>
      <c r="X28" s="43"/>
      <c r="Y28" s="43"/>
      <c r="Z28" s="43"/>
      <c r="AA28" s="43"/>
      <c r="AB28" s="43"/>
      <c r="AG28" s="43"/>
      <c r="AH28" s="43"/>
      <c r="AI28" s="43"/>
      <c r="AJ28" s="43"/>
      <c r="AO28" s="43"/>
      <c r="AQ28" s="43"/>
      <c r="AR28" s="43"/>
      <c r="AS28" s="43"/>
      <c r="AT28" s="43"/>
      <c r="AY28" s="43"/>
    </row>
    <row r="29" spans="2:51" s="48" customFormat="1" x14ac:dyDescent="0.25">
      <c r="B29" s="51" t="s">
        <v>633</v>
      </c>
      <c r="C29" s="52"/>
      <c r="D29" s="53"/>
      <c r="E29" s="54"/>
      <c r="F29" s="52"/>
      <c r="G29" s="55"/>
      <c r="H29" s="528"/>
      <c r="I29" s="650"/>
      <c r="J29" s="665"/>
      <c r="K29" s="665"/>
      <c r="L29" s="652"/>
      <c r="M29" s="653"/>
      <c r="N29" s="52"/>
      <c r="O29" s="53"/>
      <c r="P29" s="54"/>
      <c r="Q29" s="52"/>
      <c r="R29" s="55"/>
      <c r="S29" s="56"/>
      <c r="T29" s="522"/>
      <c r="U29" s="522"/>
      <c r="V29" s="56"/>
      <c r="W29" s="57"/>
    </row>
    <row r="30" spans="2:51" x14ac:dyDescent="0.25">
      <c r="B30" s="138" t="s">
        <v>202</v>
      </c>
      <c r="C30" s="58"/>
      <c r="D30" s="59" t="s">
        <v>8</v>
      </c>
      <c r="E30" s="60"/>
      <c r="F30" s="58" t="e">
        <v>#N/A</v>
      </c>
      <c r="G30" s="61">
        <v>0</v>
      </c>
      <c r="H30" s="514">
        <v>0</v>
      </c>
      <c r="I30" s="654"/>
      <c r="J30" s="655">
        <v>0</v>
      </c>
      <c r="K30" s="655">
        <v>0</v>
      </c>
      <c r="L30" s="645"/>
      <c r="M30" s="646"/>
      <c r="N30" s="46"/>
      <c r="O30" s="46"/>
      <c r="P30" s="46"/>
      <c r="Q30" s="46"/>
      <c r="R30" s="46"/>
      <c r="S30" s="46"/>
      <c r="T30" s="187"/>
      <c r="U30" s="187"/>
      <c r="V30" s="46"/>
      <c r="W30" s="64"/>
      <c r="X30" s="43"/>
      <c r="Y30" s="43"/>
      <c r="Z30" s="43"/>
      <c r="AA30" s="43"/>
      <c r="AB30" s="43"/>
      <c r="AG30" s="43"/>
      <c r="AH30" s="43"/>
      <c r="AI30" s="43"/>
      <c r="AJ30" s="43"/>
      <c r="AO30" s="43"/>
      <c r="AQ30" s="43"/>
      <c r="AR30" s="43"/>
      <c r="AS30" s="43"/>
      <c r="AT30" s="43"/>
      <c r="AY30" s="43"/>
    </row>
    <row r="31" spans="2:51" x14ac:dyDescent="0.25">
      <c r="B31" s="73" t="s">
        <v>475</v>
      </c>
      <c r="C31" s="74"/>
      <c r="D31" s="75" t="s">
        <v>1159</v>
      </c>
      <c r="E31" s="76"/>
      <c r="F31" s="74" t="e">
        <v>#N/A</v>
      </c>
      <c r="G31" s="77">
        <v>0</v>
      </c>
      <c r="H31" s="516">
        <v>0</v>
      </c>
      <c r="I31" s="661"/>
      <c r="J31" s="662">
        <v>0</v>
      </c>
      <c r="K31" s="662">
        <v>0</v>
      </c>
      <c r="L31" s="663"/>
      <c r="M31" s="664"/>
      <c r="N31" s="79"/>
      <c r="O31" s="79"/>
      <c r="P31" s="79"/>
      <c r="Q31" s="79"/>
      <c r="R31" s="79"/>
      <c r="S31" s="79"/>
      <c r="T31" s="184"/>
      <c r="U31" s="184"/>
      <c r="V31" s="79"/>
      <c r="W31" s="82"/>
      <c r="X31" s="43"/>
      <c r="Y31" s="43"/>
      <c r="Z31" s="43"/>
      <c r="AA31" s="43"/>
      <c r="AB31" s="43"/>
      <c r="AG31" s="43"/>
      <c r="AH31" s="43"/>
      <c r="AI31" s="43"/>
      <c r="AJ31" s="43"/>
      <c r="AO31" s="43"/>
      <c r="AQ31" s="43"/>
      <c r="AR31" s="43"/>
      <c r="AS31" s="43"/>
      <c r="AT31" s="43"/>
      <c r="AY31" s="43"/>
    </row>
    <row r="32" spans="2:51" s="48" customFormat="1" x14ac:dyDescent="0.25">
      <c r="B32" s="51" t="s">
        <v>634</v>
      </c>
      <c r="C32" s="52"/>
      <c r="D32" s="53"/>
      <c r="E32" s="54"/>
      <c r="F32" s="52"/>
      <c r="G32" s="55"/>
      <c r="H32" s="528"/>
      <c r="I32" s="650"/>
      <c r="J32" s="665"/>
      <c r="K32" s="665"/>
      <c r="L32" s="652"/>
      <c r="M32" s="653"/>
      <c r="N32" s="52"/>
      <c r="O32" s="53"/>
      <c r="P32" s="54"/>
      <c r="Q32" s="52"/>
      <c r="R32" s="55"/>
      <c r="S32" s="56"/>
      <c r="T32" s="522"/>
      <c r="U32" s="522"/>
      <c r="V32" s="56"/>
      <c r="W32" s="57"/>
    </row>
    <row r="33" spans="2:51" ht="13.8" x14ac:dyDescent="0.25">
      <c r="B33" s="138" t="s">
        <v>721</v>
      </c>
      <c r="C33" s="58"/>
      <c r="D33" s="59" t="s">
        <v>8</v>
      </c>
      <c r="E33" s="60"/>
      <c r="F33" s="58" t="e">
        <v>#N/A</v>
      </c>
      <c r="G33" s="61">
        <v>0</v>
      </c>
      <c r="H33" s="514">
        <v>0</v>
      </c>
      <c r="I33" s="654"/>
      <c r="J33" s="655">
        <v>0</v>
      </c>
      <c r="K33" s="655">
        <v>0</v>
      </c>
      <c r="L33" s="645"/>
      <c r="M33" s="646"/>
      <c r="N33" s="84"/>
      <c r="O33" s="46"/>
      <c r="P33" s="46"/>
      <c r="Q33" s="46"/>
      <c r="R33" s="46"/>
      <c r="S33" s="46"/>
      <c r="T33" s="187"/>
      <c r="U33" s="187"/>
      <c r="V33" s="46"/>
      <c r="W33" s="64"/>
      <c r="X33" s="43"/>
      <c r="Y33" s="43"/>
      <c r="Z33" s="43"/>
      <c r="AA33" s="43"/>
      <c r="AB33" s="43"/>
      <c r="AG33" s="43"/>
      <c r="AH33" s="43"/>
      <c r="AI33" s="43"/>
      <c r="AJ33" s="43"/>
      <c r="AO33" s="43"/>
      <c r="AQ33" s="43"/>
      <c r="AR33" s="43"/>
      <c r="AS33" s="43"/>
      <c r="AT33" s="43"/>
      <c r="AY33" s="43"/>
    </row>
    <row r="34" spans="2:51" x14ac:dyDescent="0.25">
      <c r="B34" s="138" t="s">
        <v>715</v>
      </c>
      <c r="C34" s="58"/>
      <c r="D34" s="59" t="s">
        <v>8</v>
      </c>
      <c r="E34" s="60"/>
      <c r="F34" s="58" t="e">
        <v>#N/A</v>
      </c>
      <c r="G34" s="61">
        <v>0</v>
      </c>
      <c r="H34" s="514">
        <v>0</v>
      </c>
      <c r="I34" s="654"/>
      <c r="J34" s="655">
        <v>0</v>
      </c>
      <c r="K34" s="655">
        <v>0</v>
      </c>
      <c r="L34" s="645"/>
      <c r="M34" s="646"/>
      <c r="N34" s="46"/>
      <c r="O34" s="46"/>
      <c r="P34" s="46"/>
      <c r="Q34" s="46"/>
      <c r="R34" s="46"/>
      <c r="S34" s="46"/>
      <c r="T34" s="187"/>
      <c r="U34" s="187"/>
      <c r="V34" s="46"/>
      <c r="W34" s="64"/>
      <c r="X34" s="43"/>
      <c r="Y34" s="43"/>
      <c r="Z34" s="43"/>
      <c r="AA34" s="43"/>
      <c r="AB34" s="43"/>
      <c r="AG34" s="43"/>
      <c r="AH34" s="43"/>
      <c r="AI34" s="43"/>
      <c r="AJ34" s="43"/>
      <c r="AO34" s="43"/>
      <c r="AQ34" s="43"/>
      <c r="AR34" s="43"/>
      <c r="AS34" s="43"/>
      <c r="AT34" s="43"/>
      <c r="AY34" s="43"/>
    </row>
    <row r="35" spans="2:51" x14ac:dyDescent="0.25">
      <c r="B35" s="138" t="s">
        <v>299</v>
      </c>
      <c r="C35" s="58"/>
      <c r="D35" s="59" t="s">
        <v>1159</v>
      </c>
      <c r="E35" s="60"/>
      <c r="F35" s="58" t="e">
        <v>#N/A</v>
      </c>
      <c r="G35" s="61">
        <v>0</v>
      </c>
      <c r="H35" s="514">
        <v>0</v>
      </c>
      <c r="I35" s="654"/>
      <c r="J35" s="655">
        <v>0</v>
      </c>
      <c r="K35" s="655">
        <v>0</v>
      </c>
      <c r="L35" s="645"/>
      <c r="M35" s="646"/>
      <c r="N35" s="46"/>
      <c r="O35" s="46"/>
      <c r="P35" s="46"/>
      <c r="Q35" s="46"/>
      <c r="R35" s="46"/>
      <c r="S35" s="46"/>
      <c r="T35" s="187"/>
      <c r="U35" s="187"/>
      <c r="V35" s="46"/>
      <c r="W35" s="64"/>
      <c r="X35" s="43"/>
      <c r="Y35" s="43"/>
      <c r="Z35" s="43"/>
      <c r="AA35" s="43"/>
      <c r="AB35" s="43"/>
      <c r="AG35" s="43"/>
      <c r="AH35" s="43"/>
      <c r="AI35" s="43"/>
      <c r="AJ35" s="43"/>
      <c r="AO35" s="43"/>
      <c r="AQ35" s="43"/>
      <c r="AR35" s="43"/>
      <c r="AS35" s="43"/>
      <c r="AT35" s="43"/>
      <c r="AY35" s="43"/>
    </row>
    <row r="36" spans="2:51" x14ac:dyDescent="0.25">
      <c r="B36" s="73" t="s">
        <v>11</v>
      </c>
      <c r="C36" s="74"/>
      <c r="D36" s="75"/>
      <c r="E36" s="76"/>
      <c r="F36" s="74" t="e">
        <v>#N/A</v>
      </c>
      <c r="G36" s="77">
        <v>0</v>
      </c>
      <c r="H36" s="516">
        <v>0</v>
      </c>
      <c r="I36" s="661"/>
      <c r="J36" s="662">
        <v>0</v>
      </c>
      <c r="K36" s="662">
        <v>0</v>
      </c>
      <c r="L36" s="663"/>
      <c r="M36" s="664"/>
      <c r="N36" s="79"/>
      <c r="O36" s="79"/>
      <c r="P36" s="79"/>
      <c r="Q36" s="79"/>
      <c r="R36" s="79"/>
      <c r="S36" s="79"/>
      <c r="T36" s="184"/>
      <c r="U36" s="184"/>
      <c r="V36" s="79"/>
      <c r="W36" s="82"/>
      <c r="X36" s="43"/>
      <c r="Y36" s="43"/>
      <c r="Z36" s="43"/>
      <c r="AA36" s="43"/>
      <c r="AB36" s="43"/>
      <c r="AG36" s="43"/>
      <c r="AH36" s="43"/>
      <c r="AI36" s="43"/>
      <c r="AJ36" s="43"/>
      <c r="AO36" s="43"/>
      <c r="AQ36" s="43"/>
      <c r="AR36" s="43"/>
      <c r="AS36" s="43"/>
      <c r="AT36" s="43"/>
      <c r="AY36" s="43"/>
    </row>
    <row r="37" spans="2:51" s="48" customFormat="1" x14ac:dyDescent="0.25">
      <c r="B37" s="85" t="s">
        <v>635</v>
      </c>
      <c r="C37" s="52"/>
      <c r="D37" s="53"/>
      <c r="E37" s="52"/>
      <c r="F37" s="52"/>
      <c r="G37" s="55"/>
      <c r="H37" s="528"/>
      <c r="I37" s="651"/>
      <c r="J37" s="665"/>
      <c r="K37" s="665"/>
      <c r="L37" s="652"/>
      <c r="M37" s="653"/>
      <c r="N37" s="52"/>
      <c r="O37" s="53"/>
      <c r="P37" s="54"/>
      <c r="Q37" s="52"/>
      <c r="R37" s="55"/>
      <c r="S37" s="56"/>
      <c r="T37" s="522"/>
      <c r="U37" s="522"/>
      <c r="V37" s="56"/>
      <c r="W37" s="57"/>
    </row>
    <row r="38" spans="2:51" x14ac:dyDescent="0.25">
      <c r="B38" s="138" t="s">
        <v>315</v>
      </c>
      <c r="C38" s="58"/>
      <c r="D38" s="59" t="s">
        <v>1169</v>
      </c>
      <c r="E38" s="58"/>
      <c r="F38" s="58" t="e">
        <v>#N/A</v>
      </c>
      <c r="G38" s="61">
        <v>0</v>
      </c>
      <c r="H38" s="514">
        <v>0</v>
      </c>
      <c r="I38" s="645"/>
      <c r="J38" s="655">
        <v>0</v>
      </c>
      <c r="K38" s="666">
        <v>0</v>
      </c>
      <c r="L38" s="645"/>
      <c r="M38" s="646"/>
      <c r="N38" s="46"/>
      <c r="O38" s="46"/>
      <c r="P38" s="46"/>
      <c r="Q38" s="46"/>
      <c r="R38" s="46"/>
      <c r="S38" s="46"/>
      <c r="T38" s="187"/>
      <c r="U38" s="187"/>
      <c r="V38" s="46"/>
      <c r="W38" s="64"/>
      <c r="X38" s="43"/>
      <c r="Y38" s="43"/>
      <c r="Z38" s="43"/>
      <c r="AA38" s="43"/>
      <c r="AB38" s="43"/>
      <c r="AG38" s="43"/>
      <c r="AH38" s="43"/>
      <c r="AI38" s="43"/>
      <c r="AJ38" s="43"/>
      <c r="AO38" s="43"/>
      <c r="AQ38" s="43"/>
      <c r="AR38" s="43"/>
      <c r="AS38" s="43"/>
      <c r="AT38" s="43"/>
      <c r="AY38" s="43"/>
    </row>
    <row r="39" spans="2:51" x14ac:dyDescent="0.25">
      <c r="B39" s="138" t="s">
        <v>316</v>
      </c>
      <c r="C39" s="58"/>
      <c r="D39" s="59" t="s">
        <v>1159</v>
      </c>
      <c r="E39" s="58"/>
      <c r="F39" s="58" t="e">
        <v>#N/A</v>
      </c>
      <c r="G39" s="61">
        <v>0</v>
      </c>
      <c r="H39" s="514">
        <v>0</v>
      </c>
      <c r="I39" s="645"/>
      <c r="J39" s="655">
        <v>0</v>
      </c>
      <c r="K39" s="666">
        <v>0</v>
      </c>
      <c r="L39" s="645"/>
      <c r="M39" s="646"/>
      <c r="N39" s="46"/>
      <c r="O39" s="46"/>
      <c r="P39" s="46"/>
      <c r="Q39" s="46"/>
      <c r="R39" s="46"/>
      <c r="S39" s="46"/>
      <c r="T39" s="187"/>
      <c r="U39" s="187"/>
      <c r="V39" s="46"/>
      <c r="W39" s="64"/>
      <c r="X39" s="43"/>
      <c r="Y39" s="43"/>
      <c r="Z39" s="43"/>
      <c r="AA39" s="43"/>
      <c r="AB39" s="43"/>
      <c r="AG39" s="43"/>
      <c r="AH39" s="43"/>
      <c r="AI39" s="43"/>
      <c r="AJ39" s="43"/>
      <c r="AO39" s="43"/>
      <c r="AQ39" s="43"/>
      <c r="AR39" s="43"/>
      <c r="AS39" s="43"/>
      <c r="AT39" s="43"/>
      <c r="AY39" s="43"/>
    </row>
    <row r="40" spans="2:51" x14ac:dyDescent="0.25">
      <c r="B40" s="73" t="s">
        <v>317</v>
      </c>
      <c r="C40" s="74"/>
      <c r="D40" s="75" t="s">
        <v>196</v>
      </c>
      <c r="E40" s="74"/>
      <c r="F40" s="74" t="e">
        <v>#N/A</v>
      </c>
      <c r="G40" s="77">
        <v>0</v>
      </c>
      <c r="H40" s="516">
        <v>0</v>
      </c>
      <c r="I40" s="663"/>
      <c r="J40" s="662">
        <v>0</v>
      </c>
      <c r="K40" s="667">
        <v>0</v>
      </c>
      <c r="L40" s="663"/>
      <c r="M40" s="664"/>
      <c r="N40" s="79"/>
      <c r="O40" s="79"/>
      <c r="P40" s="79"/>
      <c r="Q40" s="79"/>
      <c r="R40" s="79"/>
      <c r="S40" s="79"/>
      <c r="T40" s="184"/>
      <c r="U40" s="184"/>
      <c r="V40" s="79"/>
      <c r="W40" s="82"/>
      <c r="X40" s="43"/>
      <c r="Y40" s="43"/>
      <c r="Z40" s="43"/>
      <c r="AA40" s="43"/>
      <c r="AB40" s="43"/>
      <c r="AG40" s="43"/>
      <c r="AH40" s="43"/>
      <c r="AI40" s="43"/>
      <c r="AJ40" s="43"/>
      <c r="AO40" s="43"/>
      <c r="AQ40" s="43"/>
      <c r="AR40" s="43"/>
      <c r="AS40" s="43"/>
      <c r="AT40" s="43"/>
      <c r="AY40" s="43"/>
    </row>
    <row r="41" spans="2:51" s="48" customFormat="1" x14ac:dyDescent="0.25">
      <c r="B41" s="51" t="s">
        <v>21</v>
      </c>
      <c r="C41" s="52"/>
      <c r="D41" s="53"/>
      <c r="E41" s="54"/>
      <c r="F41" s="52"/>
      <c r="G41" s="55"/>
      <c r="H41" s="528"/>
      <c r="I41" s="650"/>
      <c r="J41" s="665"/>
      <c r="K41" s="665"/>
      <c r="L41" s="652"/>
      <c r="M41" s="653"/>
      <c r="N41" s="178"/>
      <c r="O41" s="53"/>
      <c r="P41" s="54"/>
      <c r="Q41" s="52"/>
      <c r="R41" s="55"/>
      <c r="S41" s="56"/>
      <c r="T41" s="522"/>
      <c r="U41" s="522"/>
      <c r="V41" s="56"/>
      <c r="W41" s="57"/>
    </row>
    <row r="42" spans="2:51" x14ac:dyDescent="0.25">
      <c r="B42" s="138" t="s">
        <v>303</v>
      </c>
      <c r="C42" s="58"/>
      <c r="D42" s="59" t="s">
        <v>8</v>
      </c>
      <c r="E42" s="60"/>
      <c r="F42" s="58" t="e">
        <v>#N/A</v>
      </c>
      <c r="G42" s="61">
        <v>0</v>
      </c>
      <c r="H42" s="514">
        <v>0</v>
      </c>
      <c r="I42" s="654"/>
      <c r="J42" s="655">
        <v>0</v>
      </c>
      <c r="K42" s="655">
        <v>0</v>
      </c>
      <c r="L42" s="645"/>
      <c r="M42" s="646"/>
      <c r="N42" s="46"/>
      <c r="O42" s="46"/>
      <c r="P42" s="46"/>
      <c r="Q42" s="46"/>
      <c r="R42" s="46"/>
      <c r="S42" s="46"/>
      <c r="T42" s="187"/>
      <c r="U42" s="187"/>
      <c r="V42" s="46"/>
      <c r="W42" s="64"/>
      <c r="X42" s="43"/>
      <c r="Y42" s="43"/>
      <c r="Z42" s="43"/>
      <c r="AA42" s="43"/>
      <c r="AB42" s="43"/>
      <c r="AG42" s="43"/>
      <c r="AH42" s="43"/>
      <c r="AI42" s="43"/>
      <c r="AJ42" s="43"/>
      <c r="AO42" s="43"/>
      <c r="AQ42" s="43"/>
      <c r="AR42" s="43"/>
      <c r="AS42" s="43"/>
      <c r="AT42" s="43"/>
      <c r="AY42" s="43"/>
    </row>
    <row r="43" spans="2:51" x14ac:dyDescent="0.25">
      <c r="B43" s="138" t="s">
        <v>304</v>
      </c>
      <c r="C43" s="58"/>
      <c r="D43" s="59" t="s">
        <v>8</v>
      </c>
      <c r="E43" s="60"/>
      <c r="F43" s="58" t="e">
        <v>#N/A</v>
      </c>
      <c r="G43" s="61">
        <v>0</v>
      </c>
      <c r="H43" s="514">
        <v>0</v>
      </c>
      <c r="I43" s="654"/>
      <c r="J43" s="655">
        <v>0</v>
      </c>
      <c r="K43" s="655">
        <v>0</v>
      </c>
      <c r="L43" s="645"/>
      <c r="M43" s="646"/>
      <c r="N43" s="46"/>
      <c r="O43" s="46"/>
      <c r="P43" s="46"/>
      <c r="Q43" s="46"/>
      <c r="R43" s="46"/>
      <c r="S43" s="46"/>
      <c r="T43" s="187"/>
      <c r="U43" s="187"/>
      <c r="V43" s="46"/>
      <c r="W43" s="64"/>
      <c r="X43" s="43"/>
      <c r="Y43" s="43"/>
      <c r="Z43" s="43"/>
      <c r="AA43" s="43"/>
      <c r="AB43" s="43"/>
      <c r="AG43" s="43"/>
      <c r="AH43" s="43"/>
      <c r="AI43" s="43"/>
      <c r="AJ43" s="43"/>
      <c r="AO43" s="43"/>
      <c r="AQ43" s="43"/>
      <c r="AR43" s="43"/>
      <c r="AS43" s="43"/>
      <c r="AT43" s="43"/>
      <c r="AY43" s="43"/>
    </row>
    <row r="44" spans="2:51" ht="13.8" thickBot="1" x14ac:dyDescent="0.3">
      <c r="B44" s="138" t="s">
        <v>11</v>
      </c>
      <c r="C44" s="58"/>
      <c r="D44" s="59"/>
      <c r="E44" s="60"/>
      <c r="F44" s="58" t="e">
        <v>#N/A</v>
      </c>
      <c r="G44" s="61">
        <v>0</v>
      </c>
      <c r="H44" s="514">
        <v>0</v>
      </c>
      <c r="I44" s="654"/>
      <c r="J44" s="655">
        <v>0</v>
      </c>
      <c r="K44" s="655">
        <v>0</v>
      </c>
      <c r="L44" s="645"/>
      <c r="M44" s="646"/>
      <c r="N44" s="46"/>
      <c r="O44" s="46"/>
      <c r="P44" s="46"/>
      <c r="Q44" s="46"/>
      <c r="R44" s="46"/>
      <c r="S44" s="46"/>
      <c r="T44" s="187"/>
      <c r="U44" s="187"/>
      <c r="V44" s="46"/>
      <c r="W44" s="64"/>
      <c r="X44" s="43"/>
      <c r="Y44" s="43"/>
      <c r="Z44" s="43"/>
      <c r="AA44" s="43"/>
      <c r="AB44" s="43"/>
      <c r="AG44" s="43"/>
      <c r="AH44" s="43"/>
      <c r="AI44" s="43"/>
      <c r="AJ44" s="43"/>
      <c r="AO44" s="43"/>
      <c r="AQ44" s="43"/>
      <c r="AR44" s="43"/>
      <c r="AS44" s="43"/>
      <c r="AT44" s="43"/>
      <c r="AY44" s="43"/>
    </row>
    <row r="45" spans="2:51" x14ac:dyDescent="0.25">
      <c r="B45" s="86"/>
      <c r="C45" s="87"/>
      <c r="D45" s="88"/>
      <c r="E45" s="89"/>
      <c r="F45" s="87"/>
      <c r="G45" s="87" t="s">
        <v>353</v>
      </c>
      <c r="H45" s="313">
        <v>63093.850099999996</v>
      </c>
      <c r="I45" s="668"/>
      <c r="J45" s="669">
        <v>63093.85</v>
      </c>
      <c r="K45" s="669">
        <v>0</v>
      </c>
      <c r="L45" s="670"/>
      <c r="M45" s="671"/>
      <c r="N45" s="87"/>
      <c r="O45" s="87"/>
      <c r="P45" s="87"/>
      <c r="Q45" s="87"/>
      <c r="R45" s="87" t="s">
        <v>353</v>
      </c>
      <c r="S45" s="92">
        <f>SUM(S4:S44)</f>
        <v>62427.494388905558</v>
      </c>
      <c r="T45" s="523"/>
      <c r="U45" s="523">
        <f>SUM(U4:U44)</f>
        <v>666.35561109444518</v>
      </c>
      <c r="V45" s="92"/>
      <c r="W45" s="93">
        <f>SUM(W4:W44)</f>
        <v>62427.49438890555</v>
      </c>
      <c r="X45" s="43"/>
      <c r="Y45" s="43"/>
      <c r="Z45" s="43"/>
      <c r="AA45" s="43"/>
      <c r="AB45" s="43"/>
      <c r="AG45" s="43"/>
      <c r="AH45" s="43"/>
      <c r="AI45" s="43"/>
      <c r="AJ45" s="43"/>
      <c r="AO45" s="43"/>
      <c r="AQ45" s="43"/>
      <c r="AR45" s="43"/>
      <c r="AS45" s="43"/>
      <c r="AT45" s="43"/>
      <c r="AY45" s="43"/>
    </row>
    <row r="46" spans="2:51" ht="13.8" thickBot="1" x14ac:dyDescent="0.3">
      <c r="B46" s="94"/>
      <c r="C46" s="95"/>
      <c r="D46" s="96"/>
      <c r="E46" s="97"/>
      <c r="F46" s="98"/>
      <c r="G46" s="99" t="s">
        <v>354</v>
      </c>
      <c r="H46" s="529"/>
      <c r="I46" s="672"/>
      <c r="J46" s="673">
        <v>0.99999999841505949</v>
      </c>
      <c r="K46" s="673">
        <v>0</v>
      </c>
      <c r="L46" s="674"/>
      <c r="M46" s="675"/>
      <c r="N46" s="95"/>
      <c r="O46" s="95"/>
      <c r="P46" s="95"/>
      <c r="Q46" s="95"/>
      <c r="R46" s="95"/>
      <c r="S46" s="95"/>
      <c r="T46" s="314"/>
      <c r="U46" s="314"/>
      <c r="V46" s="95"/>
      <c r="W46" s="102"/>
      <c r="X46" s="43"/>
      <c r="Y46" s="43"/>
      <c r="Z46" s="43"/>
      <c r="AA46" s="43"/>
      <c r="AB46" s="43"/>
      <c r="AG46" s="43"/>
      <c r="AH46" s="43"/>
      <c r="AI46" s="43"/>
      <c r="AJ46" s="43"/>
      <c r="AO46" s="43"/>
      <c r="AQ46" s="43"/>
      <c r="AR46" s="43"/>
      <c r="AS46" s="43"/>
      <c r="AT46" s="43"/>
      <c r="AY46" s="43"/>
    </row>
    <row r="47" spans="2:51" x14ac:dyDescent="0.25">
      <c r="B47" s="58"/>
      <c r="C47" s="58"/>
      <c r="D47" s="59"/>
      <c r="E47" s="60"/>
      <c r="F47" s="58"/>
      <c r="G47" s="61"/>
      <c r="H47" s="103"/>
      <c r="I47" s="676"/>
      <c r="J47" s="677"/>
      <c r="K47" s="677"/>
      <c r="L47" s="678"/>
      <c r="M47" s="679"/>
      <c r="N47" s="104"/>
      <c r="O47" s="104"/>
      <c r="P47" s="104"/>
      <c r="Q47" s="104"/>
      <c r="R47" s="104"/>
      <c r="S47" s="104"/>
      <c r="T47" s="104"/>
      <c r="U47" s="104"/>
      <c r="X47" s="43"/>
      <c r="Y47" s="43"/>
      <c r="Z47" s="43"/>
      <c r="AA47" s="43"/>
      <c r="AB47" s="43"/>
      <c r="AG47" s="43"/>
      <c r="AH47" s="43"/>
      <c r="AI47" s="43"/>
      <c r="AJ47" s="43"/>
      <c r="AO47" s="43"/>
      <c r="AQ47" s="43"/>
      <c r="AR47" s="43"/>
      <c r="AS47" s="43"/>
      <c r="AT47" s="43"/>
      <c r="AY47" s="43"/>
    </row>
    <row r="48" spans="2:51" x14ac:dyDescent="0.25">
      <c r="D48" s="43"/>
      <c r="E48" s="105"/>
      <c r="F48" s="43"/>
      <c r="H48" s="103"/>
      <c r="I48" s="676"/>
      <c r="J48" s="677"/>
      <c r="K48" s="677"/>
      <c r="L48" s="678"/>
      <c r="O48" s="43"/>
      <c r="P48" s="43"/>
      <c r="Q48" s="43"/>
      <c r="R48" s="43"/>
      <c r="S48" s="43"/>
      <c r="X48" s="43"/>
      <c r="Y48" s="43"/>
      <c r="Z48" s="43"/>
      <c r="AA48" s="43"/>
      <c r="AB48" s="43"/>
      <c r="AG48" s="43"/>
      <c r="AH48" s="43"/>
      <c r="AI48" s="43"/>
      <c r="AJ48" s="43"/>
      <c r="AO48" s="43"/>
      <c r="AQ48" s="43"/>
      <c r="AR48" s="43"/>
      <c r="AS48" s="43"/>
      <c r="AT48" s="43"/>
      <c r="AY48" s="43"/>
    </row>
    <row r="49" spans="4:51" x14ac:dyDescent="0.25">
      <c r="D49" s="43"/>
      <c r="E49" s="43"/>
      <c r="F49" s="43"/>
      <c r="G49" s="107"/>
      <c r="L49" s="678"/>
      <c r="O49" s="43"/>
      <c r="P49" s="43"/>
      <c r="Q49" s="43"/>
      <c r="R49" s="43"/>
      <c r="S49" s="43"/>
      <c r="X49" s="43"/>
      <c r="Y49" s="43"/>
      <c r="Z49" s="43"/>
      <c r="AA49" s="43"/>
      <c r="AB49" s="43"/>
      <c r="AG49" s="43"/>
      <c r="AH49" s="43"/>
      <c r="AI49" s="43"/>
      <c r="AJ49" s="43"/>
      <c r="AO49" s="43"/>
      <c r="AQ49" s="43"/>
      <c r="AR49" s="43"/>
      <c r="AS49" s="43"/>
      <c r="AT49" s="43"/>
      <c r="AY49" s="43"/>
    </row>
    <row r="50" spans="4:51" x14ac:dyDescent="0.25">
      <c r="D50" s="43"/>
      <c r="E50" s="43"/>
      <c r="F50" s="43"/>
      <c r="G50" s="107"/>
      <c r="L50" s="678"/>
      <c r="O50" s="43"/>
      <c r="P50" s="43"/>
      <c r="Q50" s="43"/>
      <c r="R50" s="43"/>
      <c r="S50" s="43"/>
      <c r="X50" s="43"/>
      <c r="Y50" s="43"/>
      <c r="Z50" s="43"/>
      <c r="AA50" s="43"/>
      <c r="AB50" s="43"/>
      <c r="AG50" s="43"/>
      <c r="AH50" s="43"/>
      <c r="AI50" s="43"/>
      <c r="AJ50" s="43"/>
      <c r="AO50" s="43"/>
      <c r="AQ50" s="43"/>
      <c r="AR50" s="43"/>
      <c r="AS50" s="43"/>
      <c r="AT50" s="43"/>
      <c r="AY50" s="43"/>
    </row>
    <row r="51" spans="4:51" x14ac:dyDescent="0.25">
      <c r="D51" s="43"/>
      <c r="E51" s="43"/>
      <c r="F51" s="43"/>
      <c r="G51" s="107"/>
      <c r="L51" s="678"/>
      <c r="O51" s="43"/>
      <c r="P51" s="43"/>
      <c r="Q51" s="43"/>
      <c r="R51" s="43"/>
      <c r="S51" s="43"/>
      <c r="X51" s="43"/>
      <c r="Y51" s="43"/>
      <c r="Z51" s="43"/>
      <c r="AA51" s="43"/>
      <c r="AB51" s="43"/>
      <c r="AG51" s="43"/>
      <c r="AH51" s="43"/>
      <c r="AI51" s="43"/>
      <c r="AJ51" s="43"/>
      <c r="AO51" s="43"/>
      <c r="AQ51" s="43"/>
      <c r="AR51" s="43"/>
      <c r="AS51" s="43"/>
      <c r="AT51" s="43"/>
      <c r="AY51" s="43"/>
    </row>
    <row r="52" spans="4:51" x14ac:dyDescent="0.25">
      <c r="D52" s="43"/>
      <c r="E52" s="43"/>
      <c r="F52" s="43"/>
      <c r="G52" s="107"/>
      <c r="L52" s="678"/>
      <c r="O52" s="43"/>
      <c r="P52" s="43"/>
      <c r="Q52" s="43"/>
      <c r="R52" s="43"/>
      <c r="S52" s="43"/>
      <c r="X52" s="43"/>
      <c r="Y52" s="43"/>
      <c r="Z52" s="43"/>
      <c r="AA52" s="43"/>
      <c r="AB52" s="43"/>
      <c r="AG52" s="43"/>
      <c r="AH52" s="43"/>
      <c r="AI52" s="43"/>
      <c r="AJ52" s="43"/>
      <c r="AO52" s="43"/>
      <c r="AQ52" s="43"/>
      <c r="AR52" s="43"/>
      <c r="AS52" s="43"/>
      <c r="AT52" s="43"/>
      <c r="AY52" s="43"/>
    </row>
    <row r="53" spans="4:51" x14ac:dyDescent="0.25">
      <c r="D53" s="43"/>
      <c r="E53" s="43"/>
      <c r="F53" s="43"/>
      <c r="G53" s="107"/>
      <c r="L53" s="678"/>
      <c r="O53" s="43"/>
      <c r="P53" s="43"/>
      <c r="Q53" s="43"/>
      <c r="R53" s="43"/>
      <c r="S53" s="43"/>
      <c r="X53" s="43"/>
      <c r="Y53" s="43"/>
      <c r="Z53" s="43"/>
      <c r="AA53" s="43"/>
      <c r="AB53" s="43"/>
      <c r="AG53" s="43"/>
      <c r="AH53" s="43"/>
      <c r="AI53" s="43"/>
      <c r="AJ53" s="43"/>
      <c r="AO53" s="43"/>
      <c r="AQ53" s="43"/>
      <c r="AR53" s="43"/>
      <c r="AS53" s="43"/>
      <c r="AT53" s="43"/>
      <c r="AY53" s="43"/>
    </row>
    <row r="54" spans="4:51" x14ac:dyDescent="0.25">
      <c r="D54" s="43"/>
      <c r="E54" s="43"/>
      <c r="F54" s="43"/>
      <c r="G54" s="107"/>
      <c r="L54" s="678"/>
      <c r="O54" s="43"/>
      <c r="P54" s="43"/>
      <c r="Q54" s="43"/>
      <c r="R54" s="43"/>
      <c r="S54" s="43"/>
      <c r="X54" s="43"/>
      <c r="Y54" s="43"/>
      <c r="Z54" s="43"/>
      <c r="AA54" s="43"/>
      <c r="AB54" s="43"/>
      <c r="AG54" s="43"/>
      <c r="AH54" s="43"/>
      <c r="AI54" s="43"/>
      <c r="AJ54" s="43"/>
      <c r="AO54" s="43"/>
      <c r="AQ54" s="43"/>
      <c r="AR54" s="43"/>
      <c r="AS54" s="43"/>
      <c r="AT54" s="43"/>
      <c r="AY54" s="43"/>
    </row>
    <row r="55" spans="4:51" x14ac:dyDescent="0.25">
      <c r="D55" s="43"/>
      <c r="E55" s="43"/>
      <c r="F55" s="43"/>
      <c r="G55" s="107"/>
      <c r="L55" s="678"/>
      <c r="O55" s="43"/>
      <c r="P55" s="43"/>
      <c r="Q55" s="43"/>
      <c r="R55" s="43"/>
      <c r="S55" s="43"/>
      <c r="X55" s="43"/>
      <c r="Y55" s="43"/>
      <c r="Z55" s="43"/>
      <c r="AA55" s="43"/>
      <c r="AB55" s="43"/>
      <c r="AG55" s="43"/>
      <c r="AH55" s="43"/>
      <c r="AI55" s="43"/>
      <c r="AJ55" s="43"/>
      <c r="AO55" s="43"/>
      <c r="AQ55" s="43"/>
      <c r="AR55" s="43"/>
      <c r="AS55" s="43"/>
      <c r="AT55" s="43"/>
      <c r="AY55" s="43"/>
    </row>
    <row r="56" spans="4:51" x14ac:dyDescent="0.25">
      <c r="D56" s="43"/>
      <c r="E56" s="43"/>
      <c r="F56" s="43"/>
      <c r="G56" s="107"/>
      <c r="L56" s="678"/>
      <c r="O56" s="43"/>
      <c r="P56" s="43"/>
      <c r="Q56" s="43"/>
      <c r="R56" s="43"/>
      <c r="S56" s="43"/>
      <c r="X56" s="43"/>
      <c r="Y56" s="43"/>
      <c r="Z56" s="43"/>
      <c r="AA56" s="43"/>
      <c r="AB56" s="43"/>
      <c r="AG56" s="43"/>
      <c r="AH56" s="43"/>
      <c r="AI56" s="43"/>
      <c r="AJ56" s="43"/>
      <c r="AO56" s="43"/>
      <c r="AQ56" s="43"/>
      <c r="AR56" s="43"/>
      <c r="AS56" s="43"/>
      <c r="AT56" s="43"/>
      <c r="AY56" s="43"/>
    </row>
    <row r="57" spans="4:51" x14ac:dyDescent="0.25">
      <c r="D57" s="43"/>
      <c r="E57" s="43"/>
      <c r="F57" s="43"/>
      <c r="G57" s="107"/>
      <c r="L57" s="678"/>
      <c r="O57" s="43"/>
      <c r="P57" s="43"/>
      <c r="Q57" s="43"/>
      <c r="R57" s="43"/>
      <c r="S57" s="43"/>
      <c r="X57" s="43"/>
      <c r="Y57" s="43"/>
      <c r="Z57" s="43"/>
      <c r="AA57" s="43"/>
      <c r="AB57" s="43"/>
      <c r="AG57" s="43"/>
      <c r="AH57" s="43"/>
      <c r="AI57" s="43"/>
      <c r="AJ57" s="43"/>
      <c r="AO57" s="43"/>
      <c r="AQ57" s="43"/>
      <c r="AR57" s="43"/>
      <c r="AS57" s="43"/>
      <c r="AT57" s="43"/>
      <c r="AY57" s="43"/>
    </row>
    <row r="58" spans="4:51" x14ac:dyDescent="0.25">
      <c r="D58" s="43"/>
      <c r="E58" s="43"/>
      <c r="F58" s="43"/>
      <c r="G58" s="107"/>
      <c r="L58" s="678"/>
      <c r="O58" s="43"/>
      <c r="P58" s="43"/>
      <c r="Q58" s="43"/>
      <c r="R58" s="43"/>
      <c r="S58" s="43"/>
      <c r="X58" s="43"/>
      <c r="Y58" s="43"/>
      <c r="Z58" s="43"/>
      <c r="AA58" s="43"/>
      <c r="AB58" s="43"/>
      <c r="AG58" s="43"/>
      <c r="AH58" s="43"/>
      <c r="AI58" s="43"/>
      <c r="AJ58" s="43"/>
      <c r="AO58" s="43"/>
      <c r="AQ58" s="43"/>
      <c r="AR58" s="43"/>
      <c r="AS58" s="43"/>
      <c r="AT58" s="43"/>
      <c r="AY58" s="43"/>
    </row>
    <row r="59" spans="4:51" x14ac:dyDescent="0.25">
      <c r="D59" s="43"/>
      <c r="E59" s="43"/>
      <c r="F59" s="43"/>
      <c r="G59" s="107"/>
      <c r="L59" s="678"/>
      <c r="O59" s="43"/>
      <c r="P59" s="43"/>
      <c r="Q59" s="43"/>
      <c r="R59" s="43"/>
      <c r="S59" s="43"/>
      <c r="X59" s="43"/>
      <c r="Y59" s="43"/>
      <c r="Z59" s="43"/>
      <c r="AA59" s="43"/>
      <c r="AB59" s="43"/>
      <c r="AG59" s="43"/>
      <c r="AH59" s="43"/>
      <c r="AI59" s="43"/>
      <c r="AJ59" s="43"/>
      <c r="AO59" s="43"/>
      <c r="AQ59" s="43"/>
      <c r="AR59" s="43"/>
      <c r="AS59" s="43"/>
      <c r="AT59" s="43"/>
      <c r="AY59" s="43"/>
    </row>
    <row r="60" spans="4:51" x14ac:dyDescent="0.25">
      <c r="D60" s="43"/>
      <c r="E60" s="43"/>
      <c r="F60" s="43"/>
      <c r="G60" s="107"/>
      <c r="L60" s="678"/>
      <c r="O60" s="43"/>
      <c r="P60" s="43"/>
      <c r="Q60" s="43"/>
      <c r="R60" s="43"/>
      <c r="S60" s="43"/>
      <c r="X60" s="43"/>
      <c r="Y60" s="43"/>
      <c r="Z60" s="43"/>
      <c r="AA60" s="43"/>
      <c r="AB60" s="43"/>
      <c r="AG60" s="43"/>
      <c r="AH60" s="43"/>
      <c r="AI60" s="43"/>
      <c r="AJ60" s="43"/>
      <c r="AO60" s="43"/>
      <c r="AQ60" s="43"/>
      <c r="AR60" s="43"/>
      <c r="AS60" s="43"/>
      <c r="AT60" s="43"/>
      <c r="AY60" s="43"/>
    </row>
    <row r="61" spans="4:51" x14ac:dyDescent="0.25">
      <c r="D61" s="43"/>
      <c r="E61" s="43"/>
      <c r="F61" s="43"/>
      <c r="G61" s="107"/>
      <c r="L61" s="678"/>
      <c r="O61" s="43"/>
      <c r="P61" s="43"/>
      <c r="Q61" s="43"/>
      <c r="R61" s="43"/>
      <c r="S61" s="43"/>
      <c r="X61" s="43"/>
      <c r="Y61" s="43"/>
      <c r="Z61" s="43"/>
      <c r="AA61" s="43"/>
      <c r="AB61" s="43"/>
      <c r="AG61" s="43"/>
      <c r="AH61" s="43"/>
      <c r="AI61" s="43"/>
      <c r="AJ61" s="43"/>
      <c r="AO61" s="43"/>
      <c r="AQ61" s="43"/>
      <c r="AR61" s="43"/>
      <c r="AS61" s="43"/>
      <c r="AT61" s="43"/>
      <c r="AY61" s="43"/>
    </row>
    <row r="62" spans="4:51" x14ac:dyDescent="0.25">
      <c r="D62" s="43"/>
      <c r="E62" s="43"/>
      <c r="F62" s="43"/>
      <c r="G62" s="107"/>
      <c r="L62" s="678"/>
      <c r="O62" s="43"/>
      <c r="P62" s="43"/>
      <c r="Q62" s="43"/>
      <c r="R62" s="43"/>
      <c r="S62" s="43"/>
      <c r="X62" s="43"/>
      <c r="Y62" s="43"/>
      <c r="Z62" s="43"/>
      <c r="AA62" s="43"/>
      <c r="AB62" s="43"/>
      <c r="AG62" s="43"/>
      <c r="AH62" s="43"/>
      <c r="AI62" s="43"/>
      <c r="AJ62" s="43"/>
      <c r="AO62" s="43"/>
      <c r="AQ62" s="43"/>
      <c r="AR62" s="43"/>
      <c r="AS62" s="43"/>
      <c r="AT62" s="43"/>
      <c r="AY62" s="43"/>
    </row>
    <row r="63" spans="4:51" x14ac:dyDescent="0.25">
      <c r="D63" s="43"/>
      <c r="E63" s="43"/>
      <c r="F63" s="43"/>
      <c r="G63" s="107"/>
      <c r="L63" s="678"/>
      <c r="O63" s="43"/>
      <c r="P63" s="43"/>
      <c r="Q63" s="43"/>
      <c r="R63" s="43"/>
      <c r="S63" s="43"/>
      <c r="X63" s="43"/>
      <c r="Y63" s="43"/>
      <c r="Z63" s="43"/>
      <c r="AA63" s="43"/>
      <c r="AB63" s="43"/>
      <c r="AG63" s="43"/>
      <c r="AH63" s="43"/>
      <c r="AI63" s="43"/>
      <c r="AJ63" s="43"/>
      <c r="AO63" s="43"/>
      <c r="AQ63" s="43"/>
      <c r="AR63" s="43"/>
      <c r="AS63" s="43"/>
      <c r="AT63" s="43"/>
      <c r="AY63" s="43"/>
    </row>
    <row r="64" spans="4:51" x14ac:dyDescent="0.25">
      <c r="D64" s="43"/>
      <c r="E64" s="43"/>
      <c r="F64" s="43"/>
      <c r="G64" s="107"/>
      <c r="L64" s="678"/>
      <c r="O64" s="43"/>
      <c r="P64" s="43"/>
      <c r="Q64" s="43"/>
      <c r="R64" s="43"/>
      <c r="S64" s="43"/>
      <c r="X64" s="43"/>
      <c r="Y64" s="43"/>
      <c r="Z64" s="43"/>
      <c r="AA64" s="43"/>
      <c r="AB64" s="43"/>
      <c r="AG64" s="43"/>
      <c r="AH64" s="43"/>
      <c r="AI64" s="43"/>
      <c r="AJ64" s="43"/>
      <c r="AO64" s="43"/>
      <c r="AQ64" s="43"/>
      <c r="AR64" s="43"/>
      <c r="AS64" s="43"/>
      <c r="AT64" s="43"/>
      <c r="AY64" s="43"/>
    </row>
    <row r="65" spans="4:51" x14ac:dyDescent="0.25">
      <c r="D65" s="43"/>
      <c r="E65" s="43"/>
      <c r="F65" s="43"/>
      <c r="G65" s="107"/>
      <c r="L65" s="678"/>
      <c r="O65" s="43"/>
      <c r="P65" s="43"/>
      <c r="Q65" s="43"/>
      <c r="R65" s="43"/>
      <c r="S65" s="43"/>
      <c r="X65" s="43"/>
      <c r="Y65" s="43"/>
      <c r="Z65" s="43"/>
      <c r="AA65" s="43"/>
      <c r="AB65" s="43"/>
      <c r="AG65" s="43"/>
      <c r="AH65" s="43"/>
      <c r="AI65" s="43"/>
      <c r="AJ65" s="43"/>
      <c r="AO65" s="43"/>
      <c r="AQ65" s="43"/>
      <c r="AR65" s="43"/>
      <c r="AS65" s="43"/>
      <c r="AT65" s="43"/>
      <c r="AY65" s="43"/>
    </row>
    <row r="66" spans="4:51" x14ac:dyDescent="0.25">
      <c r="D66" s="43"/>
      <c r="E66" s="43"/>
      <c r="F66" s="43"/>
      <c r="G66" s="107"/>
      <c r="L66" s="678"/>
      <c r="O66" s="43"/>
      <c r="P66" s="43"/>
      <c r="Q66" s="43"/>
      <c r="R66" s="43"/>
      <c r="S66" s="107"/>
      <c r="X66" s="43"/>
      <c r="Y66" s="43"/>
      <c r="Z66" s="43"/>
      <c r="AA66" s="43"/>
      <c r="AB66" s="107"/>
      <c r="AG66" s="43"/>
      <c r="AH66" s="43"/>
      <c r="AI66" s="43"/>
      <c r="AJ66" s="43"/>
      <c r="AO66" s="43"/>
      <c r="AQ66" s="43"/>
      <c r="AR66" s="43"/>
      <c r="AS66" s="43"/>
      <c r="AT66" s="43"/>
      <c r="AY66" s="43"/>
    </row>
    <row r="67" spans="4:51" x14ac:dyDescent="0.25">
      <c r="D67" s="43"/>
      <c r="E67" s="43"/>
      <c r="F67" s="43"/>
      <c r="G67" s="107"/>
      <c r="L67" s="678"/>
      <c r="O67" s="43"/>
      <c r="P67" s="43"/>
      <c r="Q67" s="43"/>
      <c r="R67" s="43"/>
      <c r="S67" s="107"/>
      <c r="X67" s="43"/>
      <c r="Y67" s="43"/>
      <c r="Z67" s="43"/>
      <c r="AA67" s="43"/>
      <c r="AB67" s="107"/>
      <c r="AG67" s="43"/>
      <c r="AH67" s="43"/>
      <c r="AI67" s="43"/>
      <c r="AJ67" s="43"/>
      <c r="AO67" s="43"/>
      <c r="AQ67" s="43"/>
      <c r="AR67" s="43"/>
      <c r="AS67" s="43"/>
      <c r="AT67" s="43"/>
      <c r="AY67" s="43"/>
    </row>
    <row r="68" spans="4:51" x14ac:dyDescent="0.25">
      <c r="D68" s="43"/>
      <c r="E68" s="43"/>
      <c r="F68" s="43"/>
      <c r="G68" s="107"/>
      <c r="L68" s="678"/>
      <c r="O68" s="43"/>
      <c r="P68" s="43"/>
      <c r="Q68" s="43"/>
      <c r="R68" s="43"/>
      <c r="S68" s="107"/>
      <c r="X68" s="43"/>
      <c r="Y68" s="43"/>
      <c r="Z68" s="43"/>
      <c r="AA68" s="43"/>
      <c r="AB68" s="107"/>
      <c r="AG68" s="43"/>
      <c r="AH68" s="43"/>
      <c r="AI68" s="43"/>
      <c r="AJ68" s="43"/>
      <c r="AO68" s="43"/>
      <c r="AQ68" s="43"/>
      <c r="AR68" s="43"/>
      <c r="AS68" s="43"/>
      <c r="AT68" s="43"/>
      <c r="AY68" s="43"/>
    </row>
    <row r="69" spans="4:51" x14ac:dyDescent="0.25">
      <c r="D69" s="43"/>
      <c r="E69" s="43"/>
      <c r="F69" s="43"/>
      <c r="G69" s="107"/>
      <c r="L69" s="678"/>
      <c r="O69" s="43"/>
      <c r="P69" s="43"/>
      <c r="Q69" s="43"/>
      <c r="R69" s="43"/>
      <c r="S69" s="107"/>
      <c r="X69" s="43"/>
      <c r="Y69" s="43"/>
      <c r="Z69" s="43"/>
      <c r="AA69" s="43"/>
      <c r="AB69" s="107"/>
      <c r="AG69" s="43"/>
      <c r="AH69" s="43"/>
      <c r="AI69" s="43"/>
      <c r="AJ69" s="43"/>
      <c r="AO69" s="43"/>
      <c r="AQ69" s="43"/>
      <c r="AR69" s="43"/>
      <c r="AS69" s="43"/>
      <c r="AT69" s="43"/>
      <c r="AY69" s="43"/>
    </row>
    <row r="70" spans="4:51" x14ac:dyDescent="0.25">
      <c r="D70" s="43"/>
      <c r="E70" s="43"/>
      <c r="F70" s="43"/>
      <c r="G70" s="107"/>
      <c r="L70" s="678"/>
      <c r="O70" s="43"/>
      <c r="P70" s="43"/>
      <c r="Q70" s="43"/>
      <c r="R70" s="43"/>
      <c r="S70" s="107"/>
      <c r="X70" s="43"/>
      <c r="Y70" s="43"/>
      <c r="Z70" s="43"/>
      <c r="AA70" s="43"/>
      <c r="AB70" s="107"/>
      <c r="AG70" s="43"/>
      <c r="AH70" s="43"/>
      <c r="AI70" s="43"/>
      <c r="AJ70" s="43"/>
      <c r="AO70" s="43"/>
      <c r="AQ70" s="43"/>
      <c r="AR70" s="43"/>
      <c r="AS70" s="43"/>
      <c r="AT70" s="43"/>
      <c r="AY70" s="43"/>
    </row>
    <row r="71" spans="4:51" x14ac:dyDescent="0.25">
      <c r="D71" s="43"/>
      <c r="E71" s="43"/>
      <c r="F71" s="43"/>
      <c r="G71" s="107"/>
      <c r="L71" s="678"/>
      <c r="O71" s="43"/>
      <c r="P71" s="43"/>
      <c r="Q71" s="43"/>
      <c r="R71" s="43"/>
      <c r="S71" s="107"/>
      <c r="X71" s="43"/>
      <c r="Y71" s="43"/>
      <c r="Z71" s="43"/>
      <c r="AA71" s="43"/>
      <c r="AB71" s="107"/>
      <c r="AG71" s="43"/>
      <c r="AH71" s="43"/>
      <c r="AI71" s="43"/>
      <c r="AJ71" s="43"/>
      <c r="AO71" s="43"/>
      <c r="AQ71" s="43"/>
      <c r="AR71" s="43"/>
      <c r="AS71" s="43"/>
      <c r="AT71" s="43"/>
      <c r="AY71" s="43"/>
    </row>
    <row r="72" spans="4:51" x14ac:dyDescent="0.25">
      <c r="D72" s="43"/>
      <c r="E72" s="43"/>
      <c r="F72" s="43"/>
      <c r="G72" s="107"/>
      <c r="L72" s="678"/>
      <c r="O72" s="43"/>
      <c r="P72" s="43"/>
      <c r="Q72" s="43"/>
      <c r="R72" s="43"/>
      <c r="S72" s="107"/>
      <c r="X72" s="43"/>
      <c r="Y72" s="43"/>
      <c r="Z72" s="43"/>
      <c r="AA72" s="43"/>
      <c r="AB72" s="107"/>
      <c r="AG72" s="43"/>
      <c r="AH72" s="43"/>
      <c r="AI72" s="43"/>
      <c r="AJ72" s="43"/>
      <c r="AO72" s="43"/>
      <c r="AQ72" s="43"/>
      <c r="AR72" s="43"/>
      <c r="AS72" s="43"/>
      <c r="AT72" s="43"/>
      <c r="AY72" s="43"/>
    </row>
    <row r="73" spans="4:51" x14ac:dyDescent="0.25">
      <c r="D73" s="43"/>
      <c r="E73" s="43"/>
      <c r="F73" s="43"/>
      <c r="G73" s="107"/>
      <c r="L73" s="678"/>
      <c r="O73" s="43"/>
      <c r="P73" s="43"/>
      <c r="Q73" s="43"/>
      <c r="R73" s="43"/>
      <c r="S73" s="107"/>
      <c r="X73" s="43"/>
      <c r="Y73" s="43"/>
      <c r="Z73" s="43"/>
      <c r="AA73" s="43"/>
      <c r="AB73" s="107"/>
      <c r="AG73" s="43"/>
      <c r="AH73" s="43"/>
      <c r="AI73" s="43"/>
      <c r="AJ73" s="43"/>
      <c r="AO73" s="43"/>
      <c r="AQ73" s="43"/>
      <c r="AR73" s="43"/>
      <c r="AS73" s="43"/>
      <c r="AT73" s="43"/>
      <c r="AY73" s="43"/>
    </row>
    <row r="74" spans="4:51" x14ac:dyDescent="0.25">
      <c r="D74" s="43"/>
      <c r="E74" s="43"/>
      <c r="F74" s="43"/>
      <c r="G74" s="107"/>
      <c r="L74" s="678"/>
      <c r="O74" s="43"/>
      <c r="P74" s="43"/>
      <c r="Q74" s="43"/>
      <c r="R74" s="43"/>
      <c r="S74" s="107"/>
      <c r="X74" s="43"/>
      <c r="Y74" s="43"/>
      <c r="Z74" s="43"/>
      <c r="AA74" s="43"/>
      <c r="AB74" s="107"/>
      <c r="AG74" s="43"/>
      <c r="AH74" s="43"/>
      <c r="AI74" s="43"/>
      <c r="AJ74" s="43"/>
      <c r="AO74" s="43"/>
      <c r="AQ74" s="43"/>
      <c r="AR74" s="43"/>
      <c r="AS74" s="43"/>
      <c r="AT74" s="43"/>
      <c r="AY74" s="43"/>
    </row>
    <row r="75" spans="4:51" x14ac:dyDescent="0.25">
      <c r="D75" s="43"/>
      <c r="E75" s="43"/>
      <c r="F75" s="43"/>
      <c r="G75" s="107"/>
      <c r="L75" s="678"/>
      <c r="O75" s="43"/>
      <c r="P75" s="43"/>
      <c r="Q75" s="43"/>
      <c r="R75" s="43"/>
      <c r="S75" s="107"/>
      <c r="X75" s="43"/>
      <c r="Y75" s="43"/>
      <c r="Z75" s="43"/>
      <c r="AA75" s="43"/>
      <c r="AB75" s="107"/>
      <c r="AG75" s="43"/>
      <c r="AH75" s="43"/>
      <c r="AI75" s="43"/>
      <c r="AJ75" s="43"/>
      <c r="AO75" s="43"/>
      <c r="AQ75" s="43"/>
      <c r="AR75" s="43"/>
      <c r="AS75" s="43"/>
      <c r="AT75" s="43"/>
      <c r="AY75" s="43"/>
    </row>
    <row r="76" spans="4:51" x14ac:dyDescent="0.25">
      <c r="E76" s="105"/>
      <c r="F76" s="43"/>
      <c r="P76" s="105"/>
      <c r="Q76" s="105"/>
      <c r="R76" s="43"/>
      <c r="Z76" s="105"/>
      <c r="AA76" s="43"/>
      <c r="AH76" s="105"/>
      <c r="AI76" s="43"/>
      <c r="AR76" s="105"/>
      <c r="AS76" s="43"/>
    </row>
    <row r="77" spans="4:51" x14ac:dyDescent="0.25">
      <c r="E77" s="105"/>
      <c r="F77" s="43"/>
      <c r="P77" s="105"/>
      <c r="Q77" s="105"/>
      <c r="R77" s="43"/>
      <c r="Z77" s="105"/>
      <c r="AA77" s="43"/>
      <c r="AH77" s="105"/>
      <c r="AI77" s="43"/>
      <c r="AR77" s="105"/>
      <c r="AS77" s="43"/>
    </row>
    <row r="78" spans="4:51" x14ac:dyDescent="0.25">
      <c r="E78" s="105"/>
      <c r="F78" s="43"/>
      <c r="P78" s="105"/>
      <c r="Q78" s="105"/>
      <c r="R78" s="43"/>
      <c r="Z78" s="105"/>
      <c r="AA78" s="43"/>
      <c r="AH78" s="105"/>
      <c r="AI78" s="43"/>
      <c r="AR78" s="105"/>
      <c r="AS78" s="43"/>
    </row>
    <row r="79" spans="4:51" x14ac:dyDescent="0.25">
      <c r="E79" s="105"/>
      <c r="F79" s="43"/>
      <c r="P79" s="105"/>
      <c r="Q79" s="105"/>
      <c r="R79" s="43"/>
      <c r="Z79" s="105"/>
      <c r="AA79" s="43"/>
      <c r="AH79" s="105"/>
      <c r="AI79" s="43"/>
      <c r="AR79" s="105"/>
      <c r="AS79" s="43"/>
    </row>
    <row r="80" spans="4:51" x14ac:dyDescent="0.25">
      <c r="E80" s="105"/>
      <c r="F80" s="43"/>
      <c r="P80" s="105"/>
      <c r="Q80" s="105"/>
      <c r="R80" s="43"/>
      <c r="Z80" s="105"/>
      <c r="AA80" s="43"/>
      <c r="AH80" s="105"/>
      <c r="AI80" s="43"/>
      <c r="AR80" s="105"/>
      <c r="AS80" s="43"/>
    </row>
    <row r="81" spans="5:45" x14ac:dyDescent="0.25">
      <c r="E81" s="105"/>
      <c r="F81" s="43"/>
      <c r="P81" s="105"/>
      <c r="Q81" s="105"/>
      <c r="R81" s="43"/>
      <c r="Z81" s="105"/>
      <c r="AA81" s="43"/>
      <c r="AH81" s="105"/>
      <c r="AI81" s="43"/>
      <c r="AR81" s="105"/>
      <c r="AS81" s="43"/>
    </row>
    <row r="82" spans="5:45" x14ac:dyDescent="0.25">
      <c r="E82" s="105"/>
      <c r="F82" s="43"/>
      <c r="P82" s="105"/>
      <c r="Q82" s="105"/>
      <c r="R82" s="43"/>
      <c r="Z82" s="105"/>
      <c r="AA82" s="43"/>
      <c r="AH82" s="105"/>
      <c r="AI82" s="43"/>
      <c r="AR82" s="105"/>
      <c r="AS82" s="43"/>
    </row>
    <row r="83" spans="5:45" x14ac:dyDescent="0.25">
      <c r="E83" s="105"/>
      <c r="F83" s="43"/>
      <c r="P83" s="105"/>
      <c r="Q83" s="105"/>
      <c r="R83" s="43"/>
      <c r="Z83" s="105"/>
      <c r="AA83" s="43"/>
      <c r="AH83" s="105"/>
      <c r="AI83" s="43"/>
      <c r="AR83" s="105"/>
      <c r="AS83" s="43"/>
    </row>
    <row r="84" spans="5:45" x14ac:dyDescent="0.25">
      <c r="E84" s="105"/>
      <c r="F84" s="43"/>
      <c r="P84" s="105"/>
      <c r="Q84" s="105"/>
      <c r="R84" s="43"/>
      <c r="Z84" s="105"/>
      <c r="AA84" s="43"/>
      <c r="AH84" s="105"/>
      <c r="AI84" s="43"/>
      <c r="AR84" s="105"/>
      <c r="AS84" s="43"/>
    </row>
    <row r="85" spans="5:45" x14ac:dyDescent="0.25">
      <c r="E85" s="105"/>
      <c r="F85" s="43"/>
      <c r="P85" s="105"/>
      <c r="Q85" s="105"/>
      <c r="R85" s="43"/>
      <c r="Z85" s="105"/>
      <c r="AA85" s="43"/>
      <c r="AH85" s="105"/>
      <c r="AI85" s="43"/>
      <c r="AR85" s="105"/>
      <c r="AS85" s="43"/>
    </row>
    <row r="86" spans="5:45" x14ac:dyDescent="0.25">
      <c r="E86" s="105"/>
      <c r="F86" s="43"/>
      <c r="P86" s="105"/>
      <c r="Q86" s="105"/>
      <c r="R86" s="43"/>
      <c r="Z86" s="105"/>
      <c r="AA86" s="43"/>
      <c r="AH86" s="105"/>
      <c r="AI86" s="43"/>
      <c r="AR86" s="105"/>
      <c r="AS86" s="43"/>
    </row>
    <row r="87" spans="5:45" x14ac:dyDescent="0.25">
      <c r="E87" s="105"/>
      <c r="F87" s="43"/>
      <c r="P87" s="105"/>
      <c r="Q87" s="105"/>
      <c r="R87" s="43"/>
      <c r="Z87" s="105"/>
      <c r="AA87" s="43"/>
      <c r="AH87" s="105"/>
      <c r="AI87" s="43"/>
      <c r="AR87" s="105"/>
      <c r="AS87" s="43"/>
    </row>
    <row r="88" spans="5:45" x14ac:dyDescent="0.25">
      <c r="E88" s="105"/>
      <c r="F88" s="43"/>
      <c r="P88" s="105"/>
      <c r="Q88" s="105"/>
      <c r="R88" s="43"/>
      <c r="Z88" s="105"/>
      <c r="AA88" s="43"/>
      <c r="AH88" s="105"/>
      <c r="AI88" s="43"/>
      <c r="AR88" s="105"/>
      <c r="AS88" s="43"/>
    </row>
    <row r="89" spans="5:45" x14ac:dyDescent="0.25">
      <c r="E89" s="105"/>
      <c r="F89" s="43"/>
      <c r="P89" s="105"/>
      <c r="Q89" s="105"/>
      <c r="R89" s="43"/>
      <c r="Z89" s="105"/>
      <c r="AA89" s="43"/>
      <c r="AH89" s="105"/>
      <c r="AI89" s="43"/>
      <c r="AR89" s="105"/>
      <c r="AS89" s="43"/>
    </row>
    <row r="90" spans="5:45" x14ac:dyDescent="0.25">
      <c r="E90" s="105"/>
      <c r="F90" s="43"/>
      <c r="P90" s="105"/>
      <c r="Q90" s="105"/>
      <c r="R90" s="43"/>
      <c r="Z90" s="105"/>
      <c r="AA90" s="43"/>
      <c r="AH90" s="105"/>
      <c r="AI90" s="43"/>
      <c r="AR90" s="105"/>
      <c r="AS90" s="43"/>
    </row>
    <row r="91" spans="5:45" x14ac:dyDescent="0.25">
      <c r="E91" s="105"/>
      <c r="F91" s="43"/>
      <c r="P91" s="105"/>
      <c r="Q91" s="105"/>
      <c r="R91" s="43"/>
      <c r="Z91" s="105"/>
      <c r="AA91" s="43"/>
      <c r="AH91" s="105"/>
      <c r="AI91" s="43"/>
      <c r="AR91" s="105"/>
      <c r="AS91" s="43"/>
    </row>
    <row r="92" spans="5:45" x14ac:dyDescent="0.25">
      <c r="E92" s="105"/>
      <c r="F92" s="43"/>
      <c r="P92" s="105"/>
      <c r="Q92" s="105"/>
      <c r="R92" s="43"/>
      <c r="Z92" s="105"/>
      <c r="AA92" s="43"/>
      <c r="AH92" s="105"/>
      <c r="AI92" s="43"/>
      <c r="AR92" s="105"/>
      <c r="AS92" s="43"/>
    </row>
    <row r="93" spans="5:45" x14ac:dyDescent="0.25">
      <c r="E93" s="105"/>
      <c r="F93" s="43"/>
      <c r="P93" s="105"/>
      <c r="Q93" s="105"/>
      <c r="R93" s="43"/>
      <c r="Z93" s="105"/>
      <c r="AA93" s="43"/>
      <c r="AH93" s="105"/>
      <c r="AI93" s="43"/>
      <c r="AR93" s="105"/>
      <c r="AS93" s="43"/>
    </row>
    <row r="94" spans="5:45" x14ac:dyDescent="0.25">
      <c r="E94" s="105"/>
      <c r="F94" s="43"/>
      <c r="P94" s="105"/>
      <c r="Q94" s="105"/>
      <c r="R94" s="43"/>
      <c r="Z94" s="105"/>
      <c r="AA94" s="43"/>
      <c r="AH94" s="105"/>
      <c r="AI94" s="43"/>
      <c r="AR94" s="105"/>
      <c r="AS94" s="43"/>
    </row>
    <row r="95" spans="5:45" x14ac:dyDescent="0.25">
      <c r="E95" s="105"/>
      <c r="F95" s="43"/>
      <c r="P95" s="105"/>
      <c r="Q95" s="105"/>
      <c r="R95" s="43"/>
      <c r="Z95" s="105"/>
      <c r="AA95" s="43"/>
      <c r="AH95" s="105"/>
      <c r="AI95" s="43"/>
      <c r="AR95" s="105"/>
      <c r="AS95" s="43"/>
    </row>
    <row r="96" spans="5:45" x14ac:dyDescent="0.25">
      <c r="E96" s="105"/>
      <c r="F96" s="43"/>
      <c r="P96" s="105"/>
      <c r="Q96" s="105"/>
      <c r="R96" s="43"/>
      <c r="Z96" s="105"/>
      <c r="AA96" s="43"/>
      <c r="AH96" s="105"/>
      <c r="AI96" s="43"/>
      <c r="AR96" s="105"/>
      <c r="AS96" s="43"/>
    </row>
    <row r="97" spans="5:45" x14ac:dyDescent="0.25">
      <c r="E97" s="105"/>
      <c r="F97" s="43"/>
      <c r="P97" s="105"/>
      <c r="Q97" s="105"/>
      <c r="R97" s="43"/>
      <c r="Z97" s="105"/>
      <c r="AA97" s="43"/>
      <c r="AH97" s="105"/>
      <c r="AI97" s="43"/>
      <c r="AR97" s="105"/>
      <c r="AS97" s="43"/>
    </row>
    <row r="98" spans="5:45" x14ac:dyDescent="0.25">
      <c r="E98" s="105"/>
      <c r="F98" s="43"/>
      <c r="P98" s="105"/>
      <c r="Q98" s="105"/>
      <c r="R98" s="43"/>
      <c r="Z98" s="105"/>
      <c r="AA98" s="43"/>
      <c r="AH98" s="105"/>
      <c r="AI98" s="43"/>
      <c r="AR98" s="105"/>
      <c r="AS98" s="43"/>
    </row>
    <row r="99" spans="5:45" x14ac:dyDescent="0.25">
      <c r="E99" s="105"/>
      <c r="F99" s="43"/>
      <c r="P99" s="105"/>
      <c r="Q99" s="105"/>
      <c r="R99" s="43"/>
      <c r="Z99" s="105"/>
      <c r="AA99" s="43"/>
      <c r="AH99" s="105"/>
      <c r="AI99" s="43"/>
      <c r="AR99" s="105"/>
      <c r="AS99" s="43"/>
    </row>
    <row r="100" spans="5:45" x14ac:dyDescent="0.25">
      <c r="E100" s="105"/>
      <c r="F100" s="43"/>
      <c r="P100" s="105"/>
      <c r="Q100" s="105"/>
      <c r="R100" s="43"/>
      <c r="Z100" s="105"/>
      <c r="AA100" s="43"/>
      <c r="AH100" s="105"/>
      <c r="AI100" s="43"/>
      <c r="AR100" s="105"/>
      <c r="AS100" s="43"/>
    </row>
    <row r="101" spans="5:45" x14ac:dyDescent="0.25">
      <c r="E101" s="105"/>
      <c r="F101" s="43"/>
      <c r="P101" s="105"/>
      <c r="Q101" s="105"/>
      <c r="R101" s="43"/>
      <c r="Z101" s="105"/>
      <c r="AA101" s="43"/>
      <c r="AH101" s="105"/>
      <c r="AI101" s="43"/>
      <c r="AR101" s="105"/>
      <c r="AS101" s="43"/>
    </row>
    <row r="102" spans="5:45" x14ac:dyDescent="0.25">
      <c r="E102" s="105"/>
      <c r="F102" s="43"/>
      <c r="P102" s="105"/>
      <c r="Q102" s="105"/>
      <c r="R102" s="43"/>
      <c r="Z102" s="105"/>
      <c r="AA102" s="43"/>
      <c r="AH102" s="105"/>
      <c r="AI102" s="43"/>
      <c r="AR102" s="105"/>
      <c r="AS102" s="43"/>
    </row>
    <row r="103" spans="5:45" x14ac:dyDescent="0.25">
      <c r="E103" s="105"/>
      <c r="F103" s="43"/>
      <c r="P103" s="105"/>
      <c r="Q103" s="105"/>
      <c r="R103" s="43"/>
      <c r="Z103" s="105"/>
      <c r="AA103" s="43"/>
      <c r="AH103" s="105"/>
      <c r="AI103" s="43"/>
      <c r="AR103" s="105"/>
      <c r="AS103" s="43"/>
    </row>
    <row r="104" spans="5:45" x14ac:dyDescent="0.25">
      <c r="E104" s="105"/>
      <c r="F104" s="43"/>
      <c r="P104" s="105"/>
      <c r="Q104" s="105"/>
      <c r="R104" s="43"/>
      <c r="Z104" s="105"/>
      <c r="AA104" s="43"/>
      <c r="AH104" s="105"/>
      <c r="AI104" s="43"/>
      <c r="AR104" s="105"/>
      <c r="AS104" s="43"/>
    </row>
    <row r="105" spans="5:45" x14ac:dyDescent="0.25">
      <c r="E105" s="105"/>
      <c r="F105" s="43"/>
      <c r="P105" s="105"/>
      <c r="Q105" s="105"/>
      <c r="R105" s="43"/>
      <c r="Z105" s="105"/>
      <c r="AA105" s="43"/>
      <c r="AH105" s="105"/>
      <c r="AI105" s="43"/>
      <c r="AR105" s="105"/>
      <c r="AS105" s="43"/>
    </row>
    <row r="106" spans="5:45" x14ac:dyDescent="0.25">
      <c r="E106" s="105"/>
      <c r="F106" s="43"/>
      <c r="P106" s="105"/>
      <c r="Q106" s="105"/>
      <c r="R106" s="43"/>
      <c r="Z106" s="105"/>
      <c r="AA106" s="43"/>
      <c r="AH106" s="105"/>
      <c r="AI106" s="43"/>
      <c r="AR106" s="105"/>
      <c r="AS106" s="43"/>
    </row>
    <row r="107" spans="5:45" x14ac:dyDescent="0.25">
      <c r="E107" s="105"/>
      <c r="F107" s="43"/>
      <c r="P107" s="105"/>
      <c r="Q107" s="105"/>
      <c r="R107" s="43"/>
      <c r="Z107" s="105"/>
      <c r="AA107" s="43"/>
      <c r="AH107" s="105"/>
      <c r="AI107" s="43"/>
      <c r="AR107" s="105"/>
      <c r="AS107" s="43"/>
    </row>
    <row r="108" spans="5:45" x14ac:dyDescent="0.25">
      <c r="E108" s="105"/>
      <c r="F108" s="43"/>
      <c r="P108" s="105"/>
      <c r="Q108" s="105"/>
      <c r="R108" s="43"/>
      <c r="Z108" s="105"/>
      <c r="AA108" s="43"/>
      <c r="AH108" s="105"/>
      <c r="AI108" s="43"/>
      <c r="AR108" s="105"/>
      <c r="AS108" s="43"/>
    </row>
    <row r="109" spans="5:45" x14ac:dyDescent="0.25">
      <c r="E109" s="105"/>
      <c r="F109" s="43"/>
      <c r="P109" s="105"/>
      <c r="Q109" s="105"/>
      <c r="R109" s="43"/>
      <c r="Z109" s="105"/>
      <c r="AA109" s="43"/>
      <c r="AH109" s="105"/>
      <c r="AI109" s="43"/>
      <c r="AR109" s="105"/>
      <c r="AS109" s="43"/>
    </row>
    <row r="110" spans="5:45" x14ac:dyDescent="0.25">
      <c r="E110" s="105"/>
      <c r="F110" s="43"/>
      <c r="P110" s="105"/>
      <c r="Q110" s="105"/>
      <c r="R110" s="43"/>
      <c r="Z110" s="105"/>
      <c r="AA110" s="43"/>
      <c r="AH110" s="105"/>
      <c r="AI110" s="43"/>
      <c r="AR110" s="105"/>
      <c r="AS110" s="43"/>
    </row>
    <row r="111" spans="5:45" x14ac:dyDescent="0.25">
      <c r="E111" s="105"/>
      <c r="F111" s="43"/>
      <c r="P111" s="105"/>
      <c r="Q111" s="105"/>
      <c r="R111" s="43"/>
      <c r="Z111" s="105"/>
      <c r="AA111" s="43"/>
      <c r="AH111" s="105"/>
      <c r="AI111" s="43"/>
      <c r="AR111" s="105"/>
      <c r="AS111" s="43"/>
    </row>
    <row r="112" spans="5:45" x14ac:dyDescent="0.25">
      <c r="E112" s="105"/>
      <c r="F112" s="43"/>
      <c r="P112" s="105"/>
      <c r="Q112" s="105"/>
      <c r="R112" s="43"/>
      <c r="Z112" s="105"/>
      <c r="AA112" s="43"/>
      <c r="AH112" s="105"/>
      <c r="AI112" s="43"/>
      <c r="AR112" s="105"/>
      <c r="AS112" s="43"/>
    </row>
    <row r="113" spans="5:45" x14ac:dyDescent="0.25">
      <c r="E113" s="105"/>
      <c r="F113" s="43"/>
      <c r="P113" s="105"/>
      <c r="Q113" s="105"/>
      <c r="R113" s="43"/>
      <c r="Z113" s="105"/>
      <c r="AA113" s="43"/>
      <c r="AH113" s="105"/>
      <c r="AI113" s="43"/>
      <c r="AR113" s="105"/>
      <c r="AS113" s="43"/>
    </row>
    <row r="114" spans="5:45" x14ac:dyDescent="0.25">
      <c r="E114" s="105"/>
      <c r="F114" s="43"/>
      <c r="P114" s="105"/>
      <c r="Q114" s="105"/>
      <c r="R114" s="43"/>
      <c r="Z114" s="105"/>
      <c r="AA114" s="43"/>
      <c r="AH114" s="105"/>
      <c r="AI114" s="43"/>
      <c r="AR114" s="105"/>
      <c r="AS114" s="43"/>
    </row>
    <row r="115" spans="5:45" x14ac:dyDescent="0.25">
      <c r="E115" s="105"/>
      <c r="F115" s="43"/>
      <c r="P115" s="105"/>
      <c r="Q115" s="105"/>
      <c r="R115" s="43"/>
      <c r="Z115" s="105"/>
      <c r="AA115" s="43"/>
      <c r="AH115" s="105"/>
      <c r="AI115" s="43"/>
      <c r="AR115" s="105"/>
      <c r="AS115" s="43"/>
    </row>
    <row r="116" spans="5:45" x14ac:dyDescent="0.25">
      <c r="E116" s="105"/>
      <c r="F116" s="43"/>
      <c r="P116" s="105"/>
      <c r="Q116" s="105"/>
      <c r="R116" s="43"/>
      <c r="Z116" s="105"/>
      <c r="AA116" s="43"/>
      <c r="AH116" s="105"/>
      <c r="AI116" s="43"/>
      <c r="AR116" s="105"/>
      <c r="AS116" s="43"/>
    </row>
    <row r="117" spans="5:45" x14ac:dyDescent="0.25">
      <c r="E117" s="105"/>
      <c r="F117" s="43"/>
      <c r="P117" s="105"/>
      <c r="Q117" s="105"/>
      <c r="R117" s="43"/>
      <c r="Z117" s="105"/>
      <c r="AA117" s="43"/>
      <c r="AH117" s="105"/>
      <c r="AI117" s="43"/>
      <c r="AR117" s="105"/>
      <c r="AS117" s="43"/>
    </row>
    <row r="118" spans="5:45" x14ac:dyDescent="0.25">
      <c r="E118" s="105"/>
      <c r="F118" s="43"/>
      <c r="P118" s="105"/>
      <c r="Q118" s="105"/>
      <c r="R118" s="43"/>
      <c r="Z118" s="105"/>
      <c r="AA118" s="43"/>
      <c r="AH118" s="105"/>
      <c r="AI118" s="43"/>
      <c r="AR118" s="105"/>
      <c r="AS118" s="43"/>
    </row>
    <row r="119" spans="5:45" x14ac:dyDescent="0.25">
      <c r="E119" s="105"/>
      <c r="F119" s="43"/>
      <c r="P119" s="105"/>
      <c r="Q119" s="105"/>
      <c r="R119" s="43"/>
      <c r="Z119" s="105"/>
      <c r="AA119" s="43"/>
      <c r="AH119" s="105"/>
      <c r="AI119" s="43"/>
      <c r="AR119" s="105"/>
      <c r="AS119" s="43"/>
    </row>
    <row r="120" spans="5:45" x14ac:dyDescent="0.25">
      <c r="E120" s="105"/>
      <c r="F120" s="43"/>
      <c r="P120" s="105"/>
      <c r="Q120" s="105"/>
      <c r="R120" s="43"/>
      <c r="Z120" s="105"/>
      <c r="AA120" s="43"/>
      <c r="AH120" s="105"/>
      <c r="AI120" s="43"/>
      <c r="AR120" s="105"/>
      <c r="AS120" s="43"/>
    </row>
    <row r="121" spans="5:45" x14ac:dyDescent="0.25">
      <c r="E121" s="105"/>
      <c r="F121" s="43"/>
      <c r="P121" s="105"/>
      <c r="Q121" s="105"/>
      <c r="R121" s="43"/>
      <c r="Z121" s="105"/>
      <c r="AA121" s="43"/>
      <c r="AH121" s="105"/>
      <c r="AI121" s="43"/>
      <c r="AR121" s="105"/>
      <c r="AS121" s="43"/>
    </row>
    <row r="122" spans="5:45" x14ac:dyDescent="0.25">
      <c r="E122" s="105"/>
      <c r="F122" s="43"/>
      <c r="P122" s="105"/>
      <c r="Q122" s="105"/>
      <c r="R122" s="43"/>
      <c r="Z122" s="105"/>
      <c r="AA122" s="43"/>
      <c r="AH122" s="105"/>
      <c r="AI122" s="43"/>
      <c r="AR122" s="105"/>
      <c r="AS122" s="43"/>
    </row>
    <row r="123" spans="5:45" x14ac:dyDescent="0.25">
      <c r="E123" s="105"/>
      <c r="F123" s="43"/>
      <c r="P123" s="105"/>
      <c r="Q123" s="105"/>
      <c r="R123" s="43"/>
      <c r="Z123" s="105"/>
      <c r="AA123" s="43"/>
      <c r="AH123" s="105"/>
      <c r="AI123" s="43"/>
      <c r="AR123" s="105"/>
      <c r="AS123" s="43"/>
    </row>
    <row r="124" spans="5:45" x14ac:dyDescent="0.25">
      <c r="E124" s="105"/>
      <c r="F124" s="43"/>
      <c r="P124" s="105"/>
      <c r="Q124" s="105"/>
      <c r="R124" s="43"/>
      <c r="Z124" s="105"/>
      <c r="AA124" s="43"/>
      <c r="AH124" s="105"/>
      <c r="AI124" s="43"/>
      <c r="AR124" s="105"/>
      <c r="AS124" s="43"/>
    </row>
    <row r="125" spans="5:45" x14ac:dyDescent="0.25">
      <c r="E125" s="105"/>
      <c r="F125" s="43"/>
      <c r="P125" s="105"/>
      <c r="Q125" s="105"/>
      <c r="R125" s="43"/>
      <c r="Z125" s="105"/>
      <c r="AA125" s="43"/>
      <c r="AH125" s="105"/>
      <c r="AI125" s="43"/>
      <c r="AR125" s="105"/>
      <c r="AS125" s="43"/>
    </row>
    <row r="126" spans="5:45" x14ac:dyDescent="0.25">
      <c r="E126" s="105"/>
      <c r="F126" s="43"/>
      <c r="P126" s="105"/>
      <c r="Q126" s="105"/>
      <c r="R126" s="43"/>
      <c r="Z126" s="105"/>
      <c r="AA126" s="43"/>
      <c r="AH126" s="105"/>
      <c r="AI126" s="43"/>
      <c r="AR126" s="105"/>
      <c r="AS126" s="43"/>
    </row>
    <row r="127" spans="5:45" x14ac:dyDescent="0.25">
      <c r="E127" s="105"/>
      <c r="F127" s="43"/>
      <c r="P127" s="105"/>
      <c r="Q127" s="105"/>
      <c r="R127" s="43"/>
      <c r="Z127" s="105"/>
      <c r="AA127" s="43"/>
      <c r="AH127" s="105"/>
      <c r="AI127" s="43"/>
      <c r="AR127" s="105"/>
      <c r="AS127" s="43"/>
    </row>
    <row r="128" spans="5:45" x14ac:dyDescent="0.25">
      <c r="E128" s="105"/>
      <c r="F128" s="43"/>
      <c r="P128" s="105"/>
      <c r="Q128" s="105"/>
      <c r="R128" s="43"/>
      <c r="Z128" s="105"/>
      <c r="AA128" s="43"/>
      <c r="AH128" s="105"/>
      <c r="AI128" s="43"/>
      <c r="AR128" s="105"/>
      <c r="AS128" s="43"/>
    </row>
    <row r="129" spans="5:45" x14ac:dyDescent="0.25">
      <c r="E129" s="105"/>
      <c r="F129" s="43"/>
      <c r="P129" s="105"/>
      <c r="Q129" s="105"/>
      <c r="R129" s="43"/>
      <c r="Z129" s="105"/>
      <c r="AA129" s="43"/>
      <c r="AH129" s="105"/>
      <c r="AI129" s="43"/>
      <c r="AR129" s="105"/>
      <c r="AS129" s="43"/>
    </row>
    <row r="130" spans="5:45" x14ac:dyDescent="0.25">
      <c r="E130" s="105"/>
      <c r="F130" s="43"/>
      <c r="P130" s="105"/>
      <c r="Q130" s="105"/>
      <c r="R130" s="43"/>
      <c r="Z130" s="105"/>
      <c r="AA130" s="43"/>
      <c r="AH130" s="105"/>
      <c r="AI130" s="43"/>
      <c r="AR130" s="105"/>
      <c r="AS130" s="43"/>
    </row>
    <row r="131" spans="5:45" x14ac:dyDescent="0.25">
      <c r="E131" s="105"/>
      <c r="F131" s="43"/>
      <c r="P131" s="105"/>
      <c r="Q131" s="105"/>
      <c r="R131" s="43"/>
      <c r="Z131" s="105"/>
      <c r="AA131" s="43"/>
      <c r="AH131" s="105"/>
      <c r="AI131" s="43"/>
      <c r="AR131" s="105"/>
      <c r="AS131" s="43"/>
    </row>
    <row r="132" spans="5:45" x14ac:dyDescent="0.25">
      <c r="E132" s="105"/>
      <c r="F132" s="43"/>
      <c r="P132" s="105"/>
      <c r="Q132" s="105"/>
      <c r="R132" s="43"/>
      <c r="Z132" s="105"/>
      <c r="AA132" s="43"/>
      <c r="AH132" s="105"/>
      <c r="AI132" s="43"/>
      <c r="AR132" s="105"/>
      <c r="AS132" s="43"/>
    </row>
    <row r="133" spans="5:45" x14ac:dyDescent="0.25">
      <c r="E133" s="105"/>
      <c r="F133" s="43"/>
      <c r="P133" s="105"/>
      <c r="Q133" s="105"/>
      <c r="R133" s="43"/>
      <c r="Z133" s="105"/>
      <c r="AA133" s="43"/>
      <c r="AH133" s="105"/>
      <c r="AI133" s="43"/>
      <c r="AR133" s="105"/>
      <c r="AS133" s="43"/>
    </row>
    <row r="134" spans="5:45" x14ac:dyDescent="0.25">
      <c r="E134" s="105"/>
      <c r="F134" s="43"/>
      <c r="P134" s="105"/>
      <c r="Q134" s="105"/>
      <c r="R134" s="43"/>
      <c r="Z134" s="105"/>
      <c r="AA134" s="43"/>
      <c r="AH134" s="105"/>
      <c r="AI134" s="43"/>
      <c r="AR134" s="105"/>
      <c r="AS134" s="43"/>
    </row>
    <row r="135" spans="5:45" x14ac:dyDescent="0.25">
      <c r="E135" s="105"/>
      <c r="F135" s="43"/>
      <c r="P135" s="105"/>
      <c r="Q135" s="105"/>
      <c r="R135" s="43"/>
      <c r="Z135" s="105"/>
      <c r="AA135" s="43"/>
      <c r="AH135" s="105"/>
      <c r="AI135" s="43"/>
      <c r="AR135" s="105"/>
      <c r="AS135" s="43"/>
    </row>
    <row r="136" spans="5:45" x14ac:dyDescent="0.25">
      <c r="E136" s="105"/>
      <c r="F136" s="43"/>
      <c r="P136" s="105"/>
      <c r="Q136" s="105"/>
      <c r="R136" s="43"/>
      <c r="Z136" s="105"/>
      <c r="AA136" s="43"/>
      <c r="AH136" s="105"/>
      <c r="AI136" s="43"/>
      <c r="AR136" s="105"/>
      <c r="AS136" s="43"/>
    </row>
    <row r="137" spans="5:45" x14ac:dyDescent="0.25">
      <c r="E137" s="105"/>
      <c r="F137" s="43"/>
      <c r="P137" s="105"/>
      <c r="Q137" s="105"/>
      <c r="R137" s="43"/>
      <c r="Z137" s="105"/>
      <c r="AA137" s="43"/>
      <c r="AH137" s="105"/>
      <c r="AI137" s="43"/>
      <c r="AR137" s="105"/>
      <c r="AS137" s="43"/>
    </row>
    <row r="138" spans="5:45" x14ac:dyDescent="0.25">
      <c r="E138" s="105"/>
      <c r="F138" s="43"/>
      <c r="P138" s="105"/>
      <c r="Q138" s="105"/>
      <c r="R138" s="43"/>
      <c r="Z138" s="105"/>
      <c r="AA138" s="43"/>
      <c r="AH138" s="105"/>
      <c r="AI138" s="43"/>
      <c r="AR138" s="105"/>
      <c r="AS138" s="43"/>
    </row>
    <row r="139" spans="5:45" x14ac:dyDescent="0.25">
      <c r="E139" s="105"/>
      <c r="F139" s="43"/>
      <c r="P139" s="105"/>
      <c r="Q139" s="105"/>
      <c r="R139" s="43"/>
      <c r="Z139" s="105"/>
      <c r="AA139" s="43"/>
      <c r="AH139" s="105"/>
      <c r="AI139" s="43"/>
      <c r="AR139" s="105"/>
      <c r="AS139" s="43"/>
    </row>
    <row r="140" spans="5:45" x14ac:dyDescent="0.25">
      <c r="E140" s="105"/>
      <c r="F140" s="43"/>
      <c r="P140" s="105"/>
      <c r="Q140" s="105"/>
      <c r="R140" s="43"/>
      <c r="Z140" s="105"/>
      <c r="AA140" s="43"/>
      <c r="AH140" s="105"/>
      <c r="AI140" s="43"/>
      <c r="AR140" s="105"/>
      <c r="AS140" s="43"/>
    </row>
    <row r="141" spans="5:45" x14ac:dyDescent="0.25">
      <c r="E141" s="105"/>
      <c r="F141" s="43"/>
      <c r="P141" s="105"/>
      <c r="Q141" s="105"/>
      <c r="R141" s="43"/>
      <c r="Z141" s="105"/>
      <c r="AA141" s="43"/>
      <c r="AH141" s="105"/>
      <c r="AI141" s="43"/>
      <c r="AR141" s="105"/>
      <c r="AS141" s="43"/>
    </row>
    <row r="142" spans="5:45" x14ac:dyDescent="0.25">
      <c r="E142" s="105"/>
      <c r="F142" s="43"/>
      <c r="P142" s="105"/>
      <c r="Q142" s="105"/>
      <c r="R142" s="43"/>
      <c r="Z142" s="105"/>
      <c r="AA142" s="43"/>
      <c r="AH142" s="105"/>
      <c r="AI142" s="43"/>
      <c r="AR142" s="105"/>
      <c r="AS142" s="43"/>
    </row>
    <row r="143" spans="5:45" x14ac:dyDescent="0.25">
      <c r="E143" s="105"/>
      <c r="F143" s="43"/>
      <c r="P143" s="105"/>
      <c r="Q143" s="105"/>
      <c r="R143" s="43"/>
      <c r="Z143" s="105"/>
      <c r="AA143" s="43"/>
      <c r="AH143" s="105"/>
      <c r="AI143" s="43"/>
      <c r="AR143" s="105"/>
      <c r="AS143" s="43"/>
    </row>
    <row r="144" spans="5:45" x14ac:dyDescent="0.25">
      <c r="E144" s="105"/>
      <c r="F144" s="43"/>
      <c r="P144" s="105"/>
      <c r="Q144" s="105"/>
      <c r="R144" s="43"/>
      <c r="Z144" s="105"/>
      <c r="AA144" s="43"/>
      <c r="AH144" s="105"/>
      <c r="AI144" s="43"/>
      <c r="AR144" s="105"/>
      <c r="AS144" s="43"/>
    </row>
    <row r="145" spans="5:45" x14ac:dyDescent="0.25">
      <c r="E145" s="105"/>
      <c r="F145" s="43"/>
      <c r="P145" s="105"/>
      <c r="Q145" s="105"/>
      <c r="R145" s="43"/>
      <c r="Z145" s="105"/>
      <c r="AA145" s="43"/>
      <c r="AH145" s="105"/>
      <c r="AI145" s="43"/>
      <c r="AR145" s="105"/>
      <c r="AS145" s="43"/>
    </row>
    <row r="146" spans="5:45" x14ac:dyDescent="0.25">
      <c r="E146" s="105"/>
      <c r="F146" s="43"/>
      <c r="P146" s="105"/>
      <c r="Q146" s="105"/>
      <c r="R146" s="43"/>
      <c r="Z146" s="105"/>
      <c r="AA146" s="43"/>
      <c r="AH146" s="105"/>
      <c r="AI146" s="43"/>
      <c r="AR146" s="105"/>
      <c r="AS146" s="43"/>
    </row>
    <row r="147" spans="5:45" x14ac:dyDescent="0.25">
      <c r="E147" s="105"/>
      <c r="F147" s="43"/>
      <c r="P147" s="105"/>
      <c r="Q147" s="105"/>
      <c r="R147" s="43"/>
      <c r="Z147" s="105"/>
      <c r="AA147" s="43"/>
      <c r="AH147" s="105"/>
      <c r="AI147" s="43"/>
      <c r="AR147" s="105"/>
      <c r="AS147" s="43"/>
    </row>
    <row r="148" spans="5:45" x14ac:dyDescent="0.25">
      <c r="E148" s="105"/>
      <c r="F148" s="43"/>
      <c r="P148" s="105"/>
      <c r="Q148" s="105"/>
      <c r="R148" s="43"/>
      <c r="Z148" s="105"/>
      <c r="AA148" s="43"/>
      <c r="AH148" s="105"/>
      <c r="AI148" s="43"/>
      <c r="AR148" s="105"/>
      <c r="AS148" s="43"/>
    </row>
    <row r="149" spans="5:45" x14ac:dyDescent="0.25">
      <c r="E149" s="105"/>
      <c r="F149" s="43"/>
      <c r="P149" s="105"/>
      <c r="Q149" s="105"/>
      <c r="R149" s="43"/>
      <c r="Z149" s="105"/>
      <c r="AA149" s="43"/>
      <c r="AH149" s="105"/>
      <c r="AI149" s="43"/>
      <c r="AR149" s="105"/>
      <c r="AS149" s="43"/>
    </row>
    <row r="150" spans="5:45" x14ac:dyDescent="0.25">
      <c r="E150" s="105"/>
      <c r="F150" s="43"/>
      <c r="P150" s="105"/>
      <c r="Q150" s="105"/>
      <c r="R150" s="43"/>
      <c r="Z150" s="105"/>
      <c r="AA150" s="43"/>
      <c r="AH150" s="105"/>
      <c r="AI150" s="43"/>
      <c r="AR150" s="105"/>
      <c r="AS150" s="43"/>
    </row>
    <row r="151" spans="5:45" x14ac:dyDescent="0.25">
      <c r="E151" s="105"/>
      <c r="F151" s="43"/>
      <c r="P151" s="105"/>
      <c r="Q151" s="105"/>
      <c r="R151" s="43"/>
      <c r="Z151" s="105"/>
      <c r="AA151" s="43"/>
      <c r="AH151" s="105"/>
      <c r="AI151" s="43"/>
      <c r="AR151" s="105"/>
      <c r="AS151" s="43"/>
    </row>
    <row r="152" spans="5:45" x14ac:dyDescent="0.25">
      <c r="E152" s="105"/>
      <c r="F152" s="43"/>
      <c r="P152" s="105"/>
      <c r="Q152" s="105"/>
      <c r="R152" s="43"/>
      <c r="Z152" s="105"/>
      <c r="AA152" s="43"/>
      <c r="AH152" s="105"/>
      <c r="AI152" s="43"/>
      <c r="AR152" s="105"/>
      <c r="AS152" s="43"/>
    </row>
    <row r="153" spans="5:45" x14ac:dyDescent="0.25">
      <c r="E153" s="105"/>
      <c r="F153" s="43"/>
      <c r="P153" s="105"/>
      <c r="Q153" s="105"/>
      <c r="R153" s="43"/>
      <c r="Z153" s="105"/>
      <c r="AA153" s="43"/>
      <c r="AH153" s="105"/>
      <c r="AI153" s="43"/>
      <c r="AR153" s="105"/>
      <c r="AS153" s="43"/>
    </row>
    <row r="154" spans="5:45" x14ac:dyDescent="0.25">
      <c r="E154" s="105"/>
      <c r="F154" s="43"/>
      <c r="P154" s="105"/>
      <c r="Q154" s="105"/>
      <c r="R154" s="43"/>
      <c r="Z154" s="105"/>
      <c r="AA154" s="43"/>
      <c r="AH154" s="105"/>
      <c r="AI154" s="43"/>
      <c r="AR154" s="105"/>
      <c r="AS154" s="43"/>
    </row>
    <row r="155" spans="5:45" x14ac:dyDescent="0.25">
      <c r="E155" s="105"/>
      <c r="F155" s="43"/>
      <c r="P155" s="105"/>
      <c r="Q155" s="105"/>
      <c r="R155" s="43"/>
      <c r="Z155" s="105"/>
      <c r="AA155" s="43"/>
      <c r="AH155" s="105"/>
      <c r="AI155" s="43"/>
      <c r="AR155" s="105"/>
      <c r="AS155" s="43"/>
    </row>
    <row r="156" spans="5:45" x14ac:dyDescent="0.25">
      <c r="E156" s="105"/>
      <c r="F156" s="43"/>
      <c r="P156" s="105"/>
      <c r="Q156" s="105"/>
      <c r="R156" s="43"/>
      <c r="Z156" s="105"/>
      <c r="AA156" s="43"/>
      <c r="AH156" s="105"/>
      <c r="AI156" s="43"/>
      <c r="AR156" s="105"/>
      <c r="AS156" s="43"/>
    </row>
    <row r="157" spans="5:45" x14ac:dyDescent="0.25">
      <c r="E157" s="105"/>
      <c r="F157" s="43"/>
      <c r="P157" s="105"/>
      <c r="Q157" s="105"/>
      <c r="R157" s="43"/>
      <c r="Z157" s="105"/>
      <c r="AA157" s="43"/>
      <c r="AH157" s="105"/>
      <c r="AI157" s="43"/>
      <c r="AR157" s="105"/>
      <c r="AS157" s="43"/>
    </row>
    <row r="158" spans="5:45" x14ac:dyDescent="0.25">
      <c r="E158" s="105"/>
      <c r="F158" s="43"/>
      <c r="P158" s="105"/>
      <c r="Q158" s="105"/>
      <c r="R158" s="43"/>
      <c r="Z158" s="105"/>
      <c r="AA158" s="43"/>
      <c r="AH158" s="105"/>
      <c r="AI158" s="43"/>
      <c r="AR158" s="105"/>
      <c r="AS158" s="43"/>
    </row>
    <row r="159" spans="5:45" x14ac:dyDescent="0.25">
      <c r="E159" s="105"/>
      <c r="F159" s="43"/>
      <c r="P159" s="105"/>
      <c r="Q159" s="105"/>
      <c r="R159" s="43"/>
      <c r="Z159" s="105"/>
      <c r="AA159" s="43"/>
      <c r="AH159" s="105"/>
      <c r="AI159" s="43"/>
      <c r="AR159" s="105"/>
      <c r="AS159" s="43"/>
    </row>
    <row r="160" spans="5:45" x14ac:dyDescent="0.25">
      <c r="E160" s="105"/>
      <c r="F160" s="43"/>
      <c r="P160" s="105"/>
      <c r="Q160" s="105"/>
      <c r="R160" s="43"/>
      <c r="Z160" s="105"/>
      <c r="AA160" s="43"/>
      <c r="AH160" s="105"/>
      <c r="AI160" s="43"/>
      <c r="AR160" s="105"/>
      <c r="AS160" s="43"/>
    </row>
    <row r="161" spans="5:45" x14ac:dyDescent="0.25">
      <c r="E161" s="105"/>
      <c r="F161" s="43"/>
      <c r="P161" s="105"/>
      <c r="Q161" s="105"/>
      <c r="R161" s="43"/>
      <c r="Z161" s="105"/>
      <c r="AA161" s="43"/>
      <c r="AH161" s="105"/>
      <c r="AI161" s="43"/>
      <c r="AR161" s="105"/>
      <c r="AS161" s="43"/>
    </row>
    <row r="162" spans="5:45" x14ac:dyDescent="0.25">
      <c r="E162" s="105"/>
      <c r="F162" s="43"/>
      <c r="P162" s="105"/>
      <c r="Q162" s="105"/>
      <c r="R162" s="43"/>
      <c r="Z162" s="105"/>
      <c r="AA162" s="43"/>
      <c r="AH162" s="105"/>
      <c r="AI162" s="43"/>
      <c r="AR162" s="105"/>
      <c r="AS162" s="43"/>
    </row>
    <row r="163" spans="5:45" x14ac:dyDescent="0.25">
      <c r="E163" s="105"/>
      <c r="F163" s="43"/>
      <c r="P163" s="105"/>
      <c r="Q163" s="105"/>
      <c r="R163" s="43"/>
      <c r="Z163" s="105"/>
      <c r="AA163" s="43"/>
      <c r="AH163" s="105"/>
      <c r="AI163" s="43"/>
      <c r="AR163" s="105"/>
      <c r="AS163" s="43"/>
    </row>
    <row r="164" spans="5:45" x14ac:dyDescent="0.25">
      <c r="E164" s="105"/>
      <c r="F164" s="43"/>
      <c r="P164" s="105"/>
      <c r="Q164" s="105"/>
      <c r="R164" s="43"/>
      <c r="Z164" s="105"/>
      <c r="AA164" s="43"/>
      <c r="AH164" s="105"/>
      <c r="AI164" s="43"/>
      <c r="AR164" s="105"/>
      <c r="AS164" s="43"/>
    </row>
    <row r="165" spans="5:45" x14ac:dyDescent="0.25">
      <c r="E165" s="105"/>
      <c r="F165" s="43"/>
      <c r="P165" s="105"/>
      <c r="Q165" s="105"/>
      <c r="R165" s="43"/>
      <c r="Z165" s="105"/>
      <c r="AA165" s="43"/>
      <c r="AH165" s="105"/>
      <c r="AI165" s="43"/>
      <c r="AR165" s="105"/>
      <c r="AS165" s="43"/>
    </row>
    <row r="166" spans="5:45" x14ac:dyDescent="0.25">
      <c r="E166" s="105"/>
      <c r="F166" s="43"/>
      <c r="P166" s="105"/>
      <c r="Q166" s="105"/>
      <c r="R166" s="43"/>
      <c r="Z166" s="105"/>
      <c r="AA166" s="43"/>
      <c r="AH166" s="105"/>
      <c r="AI166" s="43"/>
      <c r="AR166" s="105"/>
      <c r="AS166" s="43"/>
    </row>
    <row r="167" spans="5:45" x14ac:dyDescent="0.25">
      <c r="E167" s="105"/>
      <c r="F167" s="43"/>
      <c r="P167" s="105"/>
      <c r="Q167" s="105"/>
      <c r="R167" s="43"/>
      <c r="Z167" s="105"/>
      <c r="AA167" s="43"/>
      <c r="AH167" s="105"/>
      <c r="AI167" s="43"/>
      <c r="AR167" s="105"/>
      <c r="AS167" s="43"/>
    </row>
    <row r="168" spans="5:45" x14ac:dyDescent="0.25">
      <c r="E168" s="105"/>
      <c r="F168" s="43"/>
      <c r="P168" s="105"/>
      <c r="Q168" s="105"/>
      <c r="R168" s="43"/>
      <c r="Z168" s="105"/>
      <c r="AA168" s="43"/>
      <c r="AH168" s="105"/>
      <c r="AI168" s="43"/>
      <c r="AR168" s="105"/>
      <c r="AS168" s="43"/>
    </row>
    <row r="169" spans="5:45" x14ac:dyDescent="0.25">
      <c r="E169" s="105"/>
      <c r="F169" s="43"/>
      <c r="P169" s="105"/>
      <c r="Q169" s="105"/>
      <c r="R169" s="43"/>
      <c r="Z169" s="105"/>
      <c r="AA169" s="43"/>
      <c r="AH169" s="105"/>
      <c r="AI169" s="43"/>
      <c r="AR169" s="105"/>
      <c r="AS169" s="43"/>
    </row>
    <row r="170" spans="5:45" x14ac:dyDescent="0.25">
      <c r="E170" s="105"/>
      <c r="F170" s="43"/>
      <c r="P170" s="105"/>
      <c r="Q170" s="105"/>
      <c r="R170" s="43"/>
      <c r="Z170" s="105"/>
      <c r="AA170" s="43"/>
      <c r="AH170" s="105"/>
      <c r="AI170" s="43"/>
      <c r="AR170" s="105"/>
      <c r="AS170" s="43"/>
    </row>
    <row r="171" spans="5:45" x14ac:dyDescent="0.25">
      <c r="E171" s="105"/>
      <c r="F171" s="43"/>
      <c r="P171" s="105"/>
      <c r="Q171" s="105"/>
      <c r="R171" s="43"/>
      <c r="Z171" s="105"/>
      <c r="AA171" s="43"/>
      <c r="AH171" s="105"/>
      <c r="AI171" s="43"/>
      <c r="AR171" s="105"/>
      <c r="AS171" s="43"/>
    </row>
    <row r="172" spans="5:45" x14ac:dyDescent="0.25">
      <c r="E172" s="105"/>
      <c r="F172" s="43"/>
      <c r="P172" s="105"/>
      <c r="Q172" s="105"/>
      <c r="R172" s="43"/>
      <c r="Z172" s="105"/>
      <c r="AA172" s="43"/>
      <c r="AH172" s="105"/>
      <c r="AI172" s="43"/>
      <c r="AR172" s="105"/>
      <c r="AS172" s="43"/>
    </row>
    <row r="173" spans="5:45" x14ac:dyDescent="0.25">
      <c r="E173" s="105"/>
      <c r="F173" s="43"/>
      <c r="P173" s="105"/>
      <c r="Q173" s="105"/>
      <c r="R173" s="43"/>
      <c r="Z173" s="105"/>
      <c r="AA173" s="43"/>
      <c r="AH173" s="105"/>
      <c r="AI173" s="43"/>
      <c r="AR173" s="105"/>
      <c r="AS173" s="43"/>
    </row>
    <row r="174" spans="5:45" x14ac:dyDescent="0.25">
      <c r="E174" s="105"/>
      <c r="F174" s="43"/>
      <c r="P174" s="105"/>
      <c r="Q174" s="105"/>
      <c r="R174" s="43"/>
      <c r="Z174" s="105"/>
      <c r="AA174" s="43"/>
      <c r="AH174" s="105"/>
      <c r="AI174" s="43"/>
      <c r="AR174" s="105"/>
      <c r="AS174" s="43"/>
    </row>
    <row r="175" spans="5:45" x14ac:dyDescent="0.25">
      <c r="E175" s="105"/>
      <c r="F175" s="43"/>
      <c r="P175" s="105"/>
      <c r="Q175" s="105"/>
      <c r="R175" s="43"/>
      <c r="Z175" s="105"/>
      <c r="AA175" s="43"/>
      <c r="AH175" s="105"/>
      <c r="AI175" s="43"/>
      <c r="AR175" s="105"/>
      <c r="AS175" s="43"/>
    </row>
    <row r="176" spans="5:45" x14ac:dyDescent="0.25">
      <c r="E176" s="105"/>
      <c r="F176" s="43"/>
      <c r="P176" s="105"/>
      <c r="Q176" s="105"/>
      <c r="R176" s="43"/>
      <c r="Z176" s="105"/>
      <c r="AA176" s="43"/>
      <c r="AH176" s="105"/>
      <c r="AI176" s="43"/>
      <c r="AR176" s="105"/>
      <c r="AS176" s="43"/>
    </row>
    <row r="177" spans="5:45" x14ac:dyDescent="0.25">
      <c r="E177" s="105"/>
      <c r="F177" s="43"/>
      <c r="P177" s="105"/>
      <c r="Q177" s="105"/>
      <c r="R177" s="43"/>
      <c r="Z177" s="105"/>
      <c r="AA177" s="43"/>
      <c r="AH177" s="105"/>
      <c r="AI177" s="43"/>
      <c r="AR177" s="105"/>
      <c r="AS177" s="43"/>
    </row>
    <row r="178" spans="5:45" x14ac:dyDescent="0.25">
      <c r="E178" s="105"/>
      <c r="F178" s="43"/>
      <c r="P178" s="105"/>
      <c r="Q178" s="105"/>
      <c r="R178" s="43"/>
      <c r="Z178" s="105"/>
      <c r="AA178" s="43"/>
      <c r="AH178" s="105"/>
      <c r="AI178" s="43"/>
      <c r="AR178" s="105"/>
      <c r="AS178" s="43"/>
    </row>
    <row r="179" spans="5:45" x14ac:dyDescent="0.25">
      <c r="E179" s="105"/>
      <c r="F179" s="43"/>
      <c r="P179" s="105"/>
      <c r="Q179" s="105"/>
      <c r="R179" s="43"/>
      <c r="Z179" s="105"/>
      <c r="AA179" s="43"/>
      <c r="AH179" s="105"/>
      <c r="AI179" s="43"/>
      <c r="AR179" s="105"/>
      <c r="AS179" s="43"/>
    </row>
    <row r="180" spans="5:45" x14ac:dyDescent="0.25">
      <c r="E180" s="105"/>
      <c r="F180" s="43"/>
      <c r="P180" s="105"/>
      <c r="Q180" s="105"/>
      <c r="R180" s="43"/>
      <c r="Z180" s="105"/>
      <c r="AA180" s="43"/>
      <c r="AH180" s="105"/>
      <c r="AI180" s="43"/>
      <c r="AR180" s="105"/>
      <c r="AS180" s="43"/>
    </row>
    <row r="181" spans="5:45" x14ac:dyDescent="0.25">
      <c r="E181" s="105"/>
      <c r="F181" s="43"/>
      <c r="P181" s="105"/>
      <c r="Q181" s="105"/>
      <c r="R181" s="43"/>
      <c r="Z181" s="105"/>
      <c r="AA181" s="43"/>
      <c r="AH181" s="105"/>
      <c r="AI181" s="43"/>
      <c r="AR181" s="105"/>
      <c r="AS181" s="43"/>
    </row>
    <row r="182" spans="5:45" x14ac:dyDescent="0.25">
      <c r="E182" s="105"/>
      <c r="F182" s="43"/>
      <c r="P182" s="105"/>
      <c r="Q182" s="105"/>
      <c r="R182" s="43"/>
      <c r="Z182" s="105"/>
      <c r="AA182" s="43"/>
      <c r="AH182" s="105"/>
      <c r="AI182" s="43"/>
      <c r="AR182" s="105"/>
      <c r="AS182" s="43"/>
    </row>
    <row r="183" spans="5:45" x14ac:dyDescent="0.25">
      <c r="E183" s="105"/>
      <c r="F183" s="43"/>
      <c r="P183" s="105"/>
      <c r="Q183" s="105"/>
      <c r="R183" s="43"/>
      <c r="Z183" s="105"/>
      <c r="AA183" s="43"/>
      <c r="AH183" s="105"/>
      <c r="AI183" s="43"/>
      <c r="AR183" s="105"/>
      <c r="AS183" s="43"/>
    </row>
    <row r="184" spans="5:45" x14ac:dyDescent="0.25">
      <c r="E184" s="105"/>
      <c r="F184" s="43"/>
      <c r="P184" s="105"/>
      <c r="Q184" s="105"/>
      <c r="R184" s="43"/>
      <c r="Z184" s="105"/>
      <c r="AA184" s="43"/>
      <c r="AH184" s="105"/>
      <c r="AI184" s="43"/>
      <c r="AR184" s="105"/>
      <c r="AS184" s="43"/>
    </row>
    <row r="185" spans="5:45" x14ac:dyDescent="0.25">
      <c r="E185" s="105"/>
      <c r="F185" s="43"/>
      <c r="P185" s="105"/>
      <c r="Q185" s="105"/>
      <c r="R185" s="43"/>
      <c r="Z185" s="105"/>
      <c r="AA185" s="43"/>
      <c r="AH185" s="105"/>
      <c r="AI185" s="43"/>
      <c r="AR185" s="105"/>
      <c r="AS185" s="43"/>
    </row>
    <row r="186" spans="5:45" x14ac:dyDescent="0.25">
      <c r="E186" s="105"/>
      <c r="F186" s="43"/>
      <c r="P186" s="105"/>
      <c r="Q186" s="105"/>
      <c r="R186" s="43"/>
      <c r="Z186" s="105"/>
      <c r="AA186" s="43"/>
      <c r="AH186" s="105"/>
      <c r="AI186" s="43"/>
      <c r="AR186" s="105"/>
      <c r="AS186" s="43"/>
    </row>
    <row r="187" spans="5:45" x14ac:dyDescent="0.25">
      <c r="E187" s="105"/>
      <c r="F187" s="43"/>
      <c r="P187" s="105"/>
      <c r="Q187" s="105"/>
      <c r="R187" s="43"/>
      <c r="Z187" s="105"/>
      <c r="AA187" s="43"/>
      <c r="AH187" s="105"/>
      <c r="AI187" s="43"/>
      <c r="AR187" s="105"/>
      <c r="AS187" s="43"/>
    </row>
    <row r="188" spans="5:45" x14ac:dyDescent="0.25">
      <c r="E188" s="105"/>
      <c r="F188" s="43"/>
      <c r="P188" s="105"/>
      <c r="Q188" s="105"/>
      <c r="R188" s="43"/>
      <c r="Z188" s="105"/>
      <c r="AA188" s="43"/>
      <c r="AH188" s="105"/>
      <c r="AI188" s="43"/>
      <c r="AR188" s="105"/>
      <c r="AS188" s="43"/>
    </row>
    <row r="189" spans="5:45" x14ac:dyDescent="0.25">
      <c r="E189" s="105"/>
      <c r="F189" s="43"/>
      <c r="P189" s="105"/>
      <c r="Q189" s="105"/>
      <c r="R189" s="43"/>
      <c r="Z189" s="105"/>
      <c r="AA189" s="43"/>
      <c r="AH189" s="105"/>
      <c r="AI189" s="43"/>
      <c r="AR189" s="105"/>
      <c r="AS189" s="43"/>
    </row>
    <row r="190" spans="5:45" x14ac:dyDescent="0.25">
      <c r="E190" s="105"/>
      <c r="F190" s="43"/>
      <c r="P190" s="105"/>
      <c r="Q190" s="105"/>
      <c r="R190" s="43"/>
      <c r="Z190" s="105"/>
      <c r="AA190" s="43"/>
      <c r="AH190" s="105"/>
      <c r="AI190" s="43"/>
      <c r="AR190" s="105"/>
      <c r="AS190" s="43"/>
    </row>
    <row r="191" spans="5:45" x14ac:dyDescent="0.25">
      <c r="E191" s="105"/>
      <c r="F191" s="43"/>
      <c r="P191" s="105"/>
      <c r="Q191" s="105"/>
      <c r="R191" s="43"/>
      <c r="Z191" s="105"/>
      <c r="AA191" s="43"/>
      <c r="AH191" s="105"/>
      <c r="AI191" s="43"/>
      <c r="AR191" s="105"/>
      <c r="AS191" s="43"/>
    </row>
    <row r="192" spans="5:45" x14ac:dyDescent="0.25">
      <c r="E192" s="105"/>
      <c r="F192" s="43"/>
      <c r="P192" s="105"/>
      <c r="Q192" s="105"/>
      <c r="R192" s="43"/>
      <c r="Z192" s="105"/>
      <c r="AA192" s="43"/>
      <c r="AH192" s="105"/>
      <c r="AI192" s="43"/>
      <c r="AR192" s="105"/>
      <c r="AS192" s="43"/>
    </row>
    <row r="193" spans="5:45" x14ac:dyDescent="0.25">
      <c r="E193" s="105"/>
      <c r="F193" s="43"/>
      <c r="P193" s="105"/>
      <c r="Q193" s="105"/>
      <c r="R193" s="43"/>
      <c r="Z193" s="105"/>
      <c r="AA193" s="43"/>
      <c r="AH193" s="105"/>
      <c r="AI193" s="43"/>
      <c r="AR193" s="105"/>
      <c r="AS193" s="43"/>
    </row>
    <row r="194" spans="5:45" x14ac:dyDescent="0.25">
      <c r="E194" s="105"/>
      <c r="F194" s="43"/>
      <c r="P194" s="105"/>
      <c r="Q194" s="105"/>
      <c r="R194" s="43"/>
      <c r="Z194" s="105"/>
      <c r="AA194" s="43"/>
      <c r="AH194" s="105"/>
      <c r="AI194" s="43"/>
      <c r="AR194" s="105"/>
      <c r="AS194" s="43"/>
    </row>
    <row r="195" spans="5:45" x14ac:dyDescent="0.25">
      <c r="E195" s="105"/>
      <c r="F195" s="43"/>
      <c r="P195" s="105"/>
      <c r="Q195" s="105"/>
      <c r="R195" s="43"/>
      <c r="Z195" s="105"/>
      <c r="AA195" s="43"/>
      <c r="AH195" s="105"/>
      <c r="AI195" s="43"/>
      <c r="AR195" s="105"/>
      <c r="AS195" s="43"/>
    </row>
    <row r="196" spans="5:45" x14ac:dyDescent="0.25">
      <c r="E196" s="105"/>
      <c r="F196" s="43"/>
      <c r="P196" s="105"/>
      <c r="Q196" s="105"/>
      <c r="R196" s="43"/>
      <c r="Z196" s="105"/>
      <c r="AA196" s="43"/>
      <c r="AH196" s="105"/>
      <c r="AI196" s="43"/>
      <c r="AR196" s="105"/>
      <c r="AS196" s="43"/>
    </row>
    <row r="197" spans="5:45" x14ac:dyDescent="0.25">
      <c r="E197" s="105"/>
      <c r="F197" s="43"/>
      <c r="P197" s="105"/>
      <c r="Q197" s="105"/>
      <c r="R197" s="43"/>
      <c r="Z197" s="105"/>
      <c r="AA197" s="43"/>
      <c r="AH197" s="105"/>
      <c r="AI197" s="43"/>
      <c r="AR197" s="105"/>
      <c r="AS197" s="43"/>
    </row>
    <row r="198" spans="5:45" x14ac:dyDescent="0.25">
      <c r="E198" s="105"/>
      <c r="F198" s="43"/>
      <c r="P198" s="105"/>
      <c r="Q198" s="105"/>
      <c r="R198" s="43"/>
      <c r="Z198" s="105"/>
      <c r="AA198" s="43"/>
      <c r="AH198" s="105"/>
      <c r="AI198" s="43"/>
      <c r="AR198" s="105"/>
      <c r="AS198" s="43"/>
    </row>
    <row r="199" spans="5:45" x14ac:dyDescent="0.25">
      <c r="E199" s="105"/>
      <c r="F199" s="43"/>
      <c r="P199" s="105"/>
      <c r="Q199" s="105"/>
      <c r="R199" s="43"/>
      <c r="Z199" s="105"/>
      <c r="AA199" s="43"/>
      <c r="AH199" s="105"/>
      <c r="AI199" s="43"/>
      <c r="AR199" s="105"/>
      <c r="AS199" s="43"/>
    </row>
    <row r="200" spans="5:45" x14ac:dyDescent="0.25">
      <c r="E200" s="105"/>
      <c r="F200" s="43"/>
      <c r="P200" s="105"/>
      <c r="Q200" s="105"/>
      <c r="R200" s="43"/>
      <c r="Z200" s="105"/>
      <c r="AA200" s="43"/>
      <c r="AH200" s="105"/>
      <c r="AI200" s="43"/>
      <c r="AR200" s="105"/>
      <c r="AS200" s="43"/>
    </row>
    <row r="201" spans="5:45" x14ac:dyDescent="0.25">
      <c r="E201" s="105"/>
      <c r="F201" s="43"/>
      <c r="P201" s="105"/>
      <c r="Q201" s="105"/>
      <c r="R201" s="43"/>
      <c r="Z201" s="105"/>
      <c r="AA201" s="43"/>
      <c r="AH201" s="105"/>
      <c r="AI201" s="43"/>
      <c r="AR201" s="105"/>
      <c r="AS201" s="43"/>
    </row>
    <row r="202" spans="5:45" x14ac:dyDescent="0.25">
      <c r="E202" s="105"/>
      <c r="F202" s="43"/>
      <c r="P202" s="105"/>
      <c r="Q202" s="105"/>
      <c r="R202" s="43"/>
      <c r="Z202" s="105"/>
      <c r="AA202" s="43"/>
      <c r="AH202" s="105"/>
      <c r="AI202" s="43"/>
      <c r="AR202" s="105"/>
      <c r="AS202" s="43"/>
    </row>
    <row r="203" spans="5:45" x14ac:dyDescent="0.25">
      <c r="E203" s="105"/>
      <c r="F203" s="43"/>
      <c r="P203" s="105"/>
      <c r="Q203" s="105"/>
      <c r="R203" s="43"/>
      <c r="Z203" s="105"/>
      <c r="AA203" s="43"/>
      <c r="AH203" s="105"/>
      <c r="AI203" s="43"/>
      <c r="AR203" s="105"/>
      <c r="AS203" s="43"/>
    </row>
    <row r="204" spans="5:45" x14ac:dyDescent="0.25">
      <c r="E204" s="105"/>
      <c r="F204" s="43"/>
      <c r="P204" s="105"/>
      <c r="Q204" s="105"/>
      <c r="R204" s="43"/>
      <c r="Z204" s="105"/>
      <c r="AA204" s="43"/>
      <c r="AH204" s="105"/>
      <c r="AI204" s="43"/>
      <c r="AR204" s="105"/>
      <c r="AS204" s="43"/>
    </row>
    <row r="205" spans="5:45" x14ac:dyDescent="0.25">
      <c r="E205" s="105"/>
      <c r="F205" s="43"/>
      <c r="P205" s="105"/>
      <c r="Q205" s="105"/>
      <c r="R205" s="43"/>
      <c r="Z205" s="105"/>
      <c r="AA205" s="43"/>
      <c r="AH205" s="105"/>
      <c r="AI205" s="43"/>
      <c r="AR205" s="105"/>
      <c r="AS205" s="43"/>
    </row>
    <row r="206" spans="5:45" x14ac:dyDescent="0.25">
      <c r="E206" s="105"/>
      <c r="F206" s="43"/>
      <c r="P206" s="105"/>
      <c r="Q206" s="105"/>
      <c r="R206" s="43"/>
      <c r="Z206" s="105"/>
      <c r="AA206" s="43"/>
      <c r="AH206" s="105"/>
      <c r="AI206" s="43"/>
      <c r="AR206" s="105"/>
      <c r="AS206" s="43"/>
    </row>
    <row r="207" spans="5:45" x14ac:dyDescent="0.25">
      <c r="E207" s="105"/>
      <c r="F207" s="43"/>
      <c r="P207" s="105"/>
      <c r="Q207" s="105"/>
      <c r="R207" s="43"/>
      <c r="Z207" s="105"/>
      <c r="AA207" s="43"/>
      <c r="AH207" s="105"/>
      <c r="AI207" s="43"/>
      <c r="AR207" s="105"/>
      <c r="AS207" s="43"/>
    </row>
    <row r="208" spans="5:45" x14ac:dyDescent="0.25">
      <c r="E208" s="105"/>
      <c r="F208" s="43"/>
      <c r="P208" s="105"/>
      <c r="Q208" s="105"/>
      <c r="R208" s="43"/>
      <c r="Z208" s="105"/>
      <c r="AA208" s="43"/>
      <c r="AH208" s="105"/>
      <c r="AI208" s="43"/>
      <c r="AR208" s="105"/>
      <c r="AS208" s="43"/>
    </row>
    <row r="209" spans="5:45" x14ac:dyDescent="0.25">
      <c r="E209" s="105"/>
      <c r="F209" s="43"/>
      <c r="P209" s="105"/>
      <c r="Q209" s="105"/>
      <c r="R209" s="43"/>
      <c r="Z209" s="105"/>
      <c r="AA209" s="43"/>
      <c r="AH209" s="105"/>
      <c r="AI209" s="43"/>
      <c r="AR209" s="105"/>
      <c r="AS209" s="43"/>
    </row>
    <row r="210" spans="5:45" x14ac:dyDescent="0.25">
      <c r="E210" s="105"/>
      <c r="F210" s="43"/>
      <c r="P210" s="105"/>
      <c r="Q210" s="105"/>
      <c r="R210" s="43"/>
      <c r="Z210" s="105"/>
      <c r="AA210" s="43"/>
      <c r="AH210" s="105"/>
      <c r="AI210" s="43"/>
      <c r="AR210" s="105"/>
      <c r="AS210" s="43"/>
    </row>
    <row r="211" spans="5:45" x14ac:dyDescent="0.25">
      <c r="E211" s="105"/>
      <c r="F211" s="43"/>
      <c r="P211" s="105"/>
      <c r="Q211" s="105"/>
      <c r="R211" s="43"/>
      <c r="Z211" s="105"/>
      <c r="AA211" s="43"/>
      <c r="AH211" s="105"/>
      <c r="AI211" s="43"/>
      <c r="AR211" s="105"/>
      <c r="AS211" s="43"/>
    </row>
    <row r="212" spans="5:45" x14ac:dyDescent="0.25">
      <c r="E212" s="105"/>
      <c r="F212" s="43"/>
      <c r="P212" s="105"/>
      <c r="Q212" s="105"/>
      <c r="R212" s="43"/>
      <c r="Z212" s="105"/>
      <c r="AA212" s="43"/>
      <c r="AH212" s="105"/>
      <c r="AI212" s="43"/>
      <c r="AR212" s="105"/>
      <c r="AS212" s="43"/>
    </row>
    <row r="213" spans="5:45" x14ac:dyDescent="0.25">
      <c r="E213" s="105"/>
      <c r="F213" s="43"/>
      <c r="P213" s="105"/>
      <c r="Q213" s="105"/>
      <c r="R213" s="43"/>
      <c r="Z213" s="105"/>
      <c r="AA213" s="43"/>
      <c r="AH213" s="105"/>
      <c r="AI213" s="43"/>
      <c r="AR213" s="105"/>
      <c r="AS213" s="43"/>
    </row>
    <row r="214" spans="5:45" x14ac:dyDescent="0.25">
      <c r="E214" s="105"/>
      <c r="F214" s="43"/>
      <c r="P214" s="105"/>
      <c r="Q214" s="105"/>
      <c r="R214" s="43"/>
      <c r="Z214" s="105"/>
      <c r="AA214" s="43"/>
      <c r="AH214" s="105"/>
      <c r="AI214" s="43"/>
      <c r="AR214" s="105"/>
      <c r="AS214" s="43"/>
    </row>
    <row r="215" spans="5:45" x14ac:dyDescent="0.25">
      <c r="E215" s="105"/>
      <c r="F215" s="43"/>
      <c r="P215" s="105"/>
      <c r="Q215" s="105"/>
      <c r="R215" s="43"/>
      <c r="Z215" s="105"/>
      <c r="AA215" s="43"/>
      <c r="AH215" s="105"/>
      <c r="AI215" s="43"/>
      <c r="AR215" s="105"/>
      <c r="AS215" s="43"/>
    </row>
    <row r="216" spans="5:45" x14ac:dyDescent="0.25">
      <c r="E216" s="105"/>
      <c r="F216" s="43"/>
      <c r="P216" s="105"/>
      <c r="Q216" s="105"/>
      <c r="R216" s="43"/>
      <c r="Z216" s="105"/>
      <c r="AA216" s="43"/>
      <c r="AH216" s="105"/>
      <c r="AI216" s="43"/>
      <c r="AR216" s="105"/>
      <c r="AS216" s="43"/>
    </row>
    <row r="217" spans="5:45" x14ac:dyDescent="0.25">
      <c r="E217" s="105"/>
      <c r="F217" s="43"/>
      <c r="P217" s="105"/>
      <c r="Q217" s="105"/>
      <c r="R217" s="43"/>
      <c r="Z217" s="105"/>
      <c r="AA217" s="43"/>
      <c r="AH217" s="105"/>
      <c r="AI217" s="43"/>
      <c r="AR217" s="105"/>
      <c r="AS217" s="43"/>
    </row>
    <row r="218" spans="5:45" x14ac:dyDescent="0.25">
      <c r="E218" s="105"/>
      <c r="F218" s="43"/>
      <c r="P218" s="105"/>
      <c r="Q218" s="105"/>
      <c r="R218" s="43"/>
      <c r="Z218" s="105"/>
      <c r="AA218" s="43"/>
      <c r="AH218" s="105"/>
      <c r="AI218" s="43"/>
      <c r="AR218" s="105"/>
      <c r="AS218" s="43"/>
    </row>
    <row r="219" spans="5:45" x14ac:dyDescent="0.25">
      <c r="E219" s="105"/>
      <c r="F219" s="43"/>
      <c r="P219" s="105"/>
      <c r="Q219" s="105"/>
      <c r="R219" s="43"/>
      <c r="Z219" s="105"/>
      <c r="AA219" s="43"/>
      <c r="AH219" s="105"/>
      <c r="AI219" s="43"/>
      <c r="AR219" s="105"/>
      <c r="AS219" s="43"/>
    </row>
    <row r="220" spans="5:45" x14ac:dyDescent="0.25">
      <c r="E220" s="105"/>
      <c r="F220" s="43"/>
      <c r="P220" s="105"/>
      <c r="Q220" s="105"/>
      <c r="R220" s="43"/>
      <c r="Z220" s="105"/>
      <c r="AA220" s="43"/>
      <c r="AH220" s="105"/>
      <c r="AI220" s="43"/>
      <c r="AR220" s="105"/>
      <c r="AS220" s="43"/>
    </row>
    <row r="221" spans="5:45" x14ac:dyDescent="0.25">
      <c r="E221" s="105"/>
      <c r="F221" s="43"/>
      <c r="P221" s="105"/>
      <c r="Q221" s="105"/>
      <c r="R221" s="43"/>
      <c r="Z221" s="105"/>
      <c r="AA221" s="43"/>
      <c r="AH221" s="105"/>
      <c r="AI221" s="43"/>
      <c r="AR221" s="105"/>
      <c r="AS221" s="43"/>
    </row>
    <row r="222" spans="5:45" x14ac:dyDescent="0.25">
      <c r="E222" s="105"/>
      <c r="F222" s="43"/>
      <c r="P222" s="105"/>
      <c r="Q222" s="105"/>
      <c r="R222" s="43"/>
      <c r="Z222" s="105"/>
      <c r="AA222" s="43"/>
      <c r="AH222" s="105"/>
      <c r="AI222" s="43"/>
      <c r="AR222" s="105"/>
      <c r="AS222" s="43"/>
    </row>
    <row r="223" spans="5:45" x14ac:dyDescent="0.25">
      <c r="E223" s="105"/>
      <c r="F223" s="43"/>
      <c r="P223" s="105"/>
      <c r="Q223" s="105"/>
      <c r="R223" s="43"/>
      <c r="Z223" s="105"/>
      <c r="AA223" s="43"/>
      <c r="AH223" s="105"/>
      <c r="AI223" s="43"/>
      <c r="AR223" s="105"/>
      <c r="AS223" s="43"/>
    </row>
    <row r="224" spans="5:45" x14ac:dyDescent="0.25">
      <c r="E224" s="105"/>
      <c r="F224" s="43"/>
      <c r="P224" s="105"/>
      <c r="Q224" s="105"/>
      <c r="R224" s="43"/>
      <c r="Z224" s="105"/>
      <c r="AA224" s="43"/>
      <c r="AH224" s="105"/>
      <c r="AI224" s="43"/>
      <c r="AR224" s="105"/>
      <c r="AS224" s="43"/>
    </row>
    <row r="225" spans="5:45" x14ac:dyDescent="0.25">
      <c r="E225" s="105"/>
      <c r="F225" s="43"/>
      <c r="P225" s="105"/>
      <c r="Q225" s="105"/>
      <c r="R225" s="43"/>
      <c r="Z225" s="105"/>
      <c r="AA225" s="43"/>
      <c r="AH225" s="105"/>
      <c r="AI225" s="43"/>
      <c r="AR225" s="105"/>
      <c r="AS225" s="43"/>
    </row>
    <row r="226" spans="5:45" x14ac:dyDescent="0.25">
      <c r="E226" s="105"/>
      <c r="F226" s="43"/>
      <c r="P226" s="105"/>
      <c r="Q226" s="105"/>
      <c r="R226" s="43"/>
      <c r="Z226" s="105"/>
      <c r="AA226" s="43"/>
      <c r="AH226" s="105"/>
      <c r="AI226" s="43"/>
      <c r="AR226" s="105"/>
      <c r="AS226" s="43"/>
    </row>
    <row r="227" spans="5:45" x14ac:dyDescent="0.25">
      <c r="E227" s="105"/>
      <c r="F227" s="43"/>
      <c r="P227" s="105"/>
      <c r="Q227" s="105"/>
      <c r="R227" s="43"/>
      <c r="Z227" s="105"/>
      <c r="AA227" s="43"/>
      <c r="AH227" s="105"/>
      <c r="AI227" s="43"/>
      <c r="AR227" s="105"/>
      <c r="AS227" s="43"/>
    </row>
    <row r="228" spans="5:45" x14ac:dyDescent="0.25">
      <c r="E228" s="105"/>
      <c r="F228" s="43"/>
      <c r="P228" s="105"/>
      <c r="Q228" s="105"/>
      <c r="R228" s="43"/>
      <c r="Z228" s="105"/>
      <c r="AA228" s="43"/>
      <c r="AH228" s="105"/>
      <c r="AI228" s="43"/>
      <c r="AR228" s="105"/>
      <c r="AS228" s="43"/>
    </row>
    <row r="229" spans="5:45" x14ac:dyDescent="0.25">
      <c r="E229" s="105"/>
      <c r="F229" s="43"/>
      <c r="P229" s="105"/>
      <c r="Q229" s="105"/>
      <c r="R229" s="43"/>
      <c r="Z229" s="105"/>
      <c r="AA229" s="43"/>
      <c r="AH229" s="105"/>
      <c r="AI229" s="43"/>
      <c r="AR229" s="105"/>
      <c r="AS229" s="43"/>
    </row>
    <row r="230" spans="5:45" x14ac:dyDescent="0.25">
      <c r="E230" s="105"/>
      <c r="F230" s="43"/>
      <c r="P230" s="105"/>
      <c r="Q230" s="105"/>
      <c r="R230" s="43"/>
      <c r="Z230" s="105"/>
      <c r="AA230" s="43"/>
      <c r="AH230" s="105"/>
      <c r="AI230" s="43"/>
      <c r="AR230" s="105"/>
      <c r="AS230" s="43"/>
    </row>
    <row r="231" spans="5:45" x14ac:dyDescent="0.25">
      <c r="E231" s="105"/>
      <c r="F231" s="43"/>
      <c r="P231" s="105"/>
      <c r="Q231" s="105"/>
      <c r="R231" s="43"/>
      <c r="Z231" s="105"/>
      <c r="AA231" s="43"/>
      <c r="AH231" s="105"/>
      <c r="AI231" s="43"/>
      <c r="AR231" s="105"/>
      <c r="AS231" s="43"/>
    </row>
    <row r="232" spans="5:45" x14ac:dyDescent="0.25">
      <c r="E232" s="105"/>
      <c r="F232" s="43"/>
      <c r="P232" s="105"/>
      <c r="Q232" s="105"/>
      <c r="R232" s="43"/>
      <c r="Z232" s="105"/>
      <c r="AA232" s="43"/>
      <c r="AH232" s="105"/>
      <c r="AI232" s="43"/>
      <c r="AR232" s="105"/>
      <c r="AS232" s="43"/>
    </row>
    <row r="233" spans="5:45" x14ac:dyDescent="0.25">
      <c r="E233" s="105"/>
      <c r="F233" s="43"/>
      <c r="P233" s="105"/>
      <c r="Q233" s="105"/>
      <c r="R233" s="43"/>
      <c r="Z233" s="105"/>
      <c r="AA233" s="43"/>
      <c r="AH233" s="105"/>
      <c r="AI233" s="43"/>
      <c r="AR233" s="105"/>
      <c r="AS233" s="43"/>
    </row>
    <row r="234" spans="5:45" x14ac:dyDescent="0.25">
      <c r="E234" s="105"/>
      <c r="F234" s="43"/>
      <c r="P234" s="105"/>
      <c r="Q234" s="105"/>
      <c r="R234" s="43"/>
      <c r="Z234" s="105"/>
      <c r="AA234" s="43"/>
      <c r="AH234" s="105"/>
      <c r="AI234" s="43"/>
      <c r="AR234" s="105"/>
      <c r="AS234" s="43"/>
    </row>
    <row r="235" spans="5:45" x14ac:dyDescent="0.25">
      <c r="E235" s="105"/>
      <c r="F235" s="43"/>
      <c r="P235" s="105"/>
      <c r="Q235" s="105"/>
      <c r="R235" s="43"/>
      <c r="Z235" s="105"/>
      <c r="AA235" s="43"/>
      <c r="AH235" s="105"/>
      <c r="AI235" s="43"/>
      <c r="AR235" s="105"/>
      <c r="AS235" s="43"/>
    </row>
    <row r="236" spans="5:45" x14ac:dyDescent="0.25">
      <c r="E236" s="105"/>
      <c r="F236" s="43"/>
      <c r="P236" s="105"/>
      <c r="Q236" s="105"/>
      <c r="R236" s="43"/>
      <c r="Z236" s="105"/>
      <c r="AA236" s="43"/>
      <c r="AH236" s="105"/>
      <c r="AI236" s="43"/>
      <c r="AR236" s="105"/>
      <c r="AS236" s="43"/>
    </row>
    <row r="237" spans="5:45" x14ac:dyDescent="0.25">
      <c r="E237" s="105"/>
      <c r="F237" s="43"/>
      <c r="P237" s="105"/>
      <c r="Q237" s="105"/>
      <c r="R237" s="43"/>
      <c r="Z237" s="105"/>
      <c r="AA237" s="43"/>
      <c r="AH237" s="105"/>
      <c r="AI237" s="43"/>
      <c r="AR237" s="105"/>
      <c r="AS237" s="43"/>
    </row>
    <row r="238" spans="5:45" x14ac:dyDescent="0.25">
      <c r="E238" s="105"/>
      <c r="F238" s="43"/>
      <c r="P238" s="105"/>
      <c r="Q238" s="105"/>
      <c r="R238" s="43"/>
      <c r="Z238" s="105"/>
      <c r="AA238" s="43"/>
      <c r="AH238" s="105"/>
      <c r="AI238" s="43"/>
      <c r="AR238" s="105"/>
      <c r="AS238" s="43"/>
    </row>
    <row r="239" spans="5:45" x14ac:dyDescent="0.25">
      <c r="E239" s="105"/>
      <c r="F239" s="43"/>
      <c r="P239" s="105"/>
      <c r="Q239" s="105"/>
      <c r="R239" s="43"/>
      <c r="Z239" s="105"/>
      <c r="AA239" s="43"/>
      <c r="AH239" s="105"/>
      <c r="AI239" s="43"/>
      <c r="AR239" s="105"/>
      <c r="AS239" s="43"/>
    </row>
    <row r="240" spans="5:45" x14ac:dyDescent="0.25">
      <c r="E240" s="105"/>
      <c r="F240" s="43"/>
      <c r="P240" s="105"/>
      <c r="Q240" s="105"/>
      <c r="R240" s="43"/>
      <c r="Z240" s="105"/>
      <c r="AA240" s="43"/>
      <c r="AH240" s="105"/>
      <c r="AI240" s="43"/>
      <c r="AR240" s="105"/>
      <c r="AS240" s="43"/>
    </row>
    <row r="241" spans="5:45" x14ac:dyDescent="0.25">
      <c r="E241" s="105"/>
      <c r="F241" s="43"/>
      <c r="P241" s="105"/>
      <c r="Q241" s="105"/>
      <c r="R241" s="43"/>
      <c r="Z241" s="105"/>
      <c r="AA241" s="43"/>
      <c r="AH241" s="105"/>
      <c r="AI241" s="43"/>
      <c r="AR241" s="105"/>
      <c r="AS241" s="43"/>
    </row>
    <row r="242" spans="5:45" x14ac:dyDescent="0.25">
      <c r="E242" s="105"/>
      <c r="F242" s="43"/>
      <c r="P242" s="105"/>
      <c r="Q242" s="105"/>
      <c r="R242" s="43"/>
      <c r="Z242" s="105"/>
      <c r="AA242" s="43"/>
      <c r="AH242" s="105"/>
      <c r="AI242" s="43"/>
      <c r="AR242" s="105"/>
      <c r="AS242" s="43"/>
    </row>
    <row r="243" spans="5:45" x14ac:dyDescent="0.25">
      <c r="E243" s="105"/>
      <c r="F243" s="43"/>
      <c r="P243" s="105"/>
      <c r="Q243" s="105"/>
      <c r="R243" s="43"/>
      <c r="Z243" s="105"/>
      <c r="AA243" s="43"/>
      <c r="AH243" s="105"/>
      <c r="AI243" s="43"/>
      <c r="AR243" s="105"/>
      <c r="AS243" s="43"/>
    </row>
    <row r="244" spans="5:45" x14ac:dyDescent="0.25">
      <c r="E244" s="105"/>
      <c r="F244" s="43"/>
      <c r="P244" s="105"/>
      <c r="Q244" s="105"/>
      <c r="R244" s="43"/>
      <c r="Z244" s="105"/>
      <c r="AA244" s="43"/>
      <c r="AH244" s="105"/>
      <c r="AI244" s="43"/>
      <c r="AR244" s="105"/>
      <c r="AS244" s="43"/>
    </row>
    <row r="245" spans="5:45" x14ac:dyDescent="0.25">
      <c r="E245" s="105"/>
      <c r="F245" s="43"/>
      <c r="P245" s="105"/>
      <c r="Q245" s="105"/>
      <c r="R245" s="43"/>
      <c r="Z245" s="105"/>
      <c r="AA245" s="43"/>
      <c r="AH245" s="105"/>
      <c r="AI245" s="43"/>
      <c r="AR245" s="105"/>
      <c r="AS245" s="43"/>
    </row>
    <row r="246" spans="5:45" x14ac:dyDescent="0.25">
      <c r="E246" s="105"/>
      <c r="F246" s="43"/>
      <c r="P246" s="105"/>
      <c r="Q246" s="105"/>
      <c r="R246" s="43"/>
      <c r="Z246" s="105"/>
      <c r="AA246" s="43"/>
      <c r="AH246" s="105"/>
      <c r="AI246" s="43"/>
      <c r="AR246" s="105"/>
      <c r="AS246" s="43"/>
    </row>
    <row r="247" spans="5:45" x14ac:dyDescent="0.25">
      <c r="E247" s="105"/>
      <c r="F247" s="43"/>
      <c r="P247" s="105"/>
      <c r="Q247" s="105"/>
      <c r="R247" s="43"/>
      <c r="Z247" s="105"/>
      <c r="AA247" s="43"/>
      <c r="AH247" s="105"/>
      <c r="AI247" s="43"/>
      <c r="AR247" s="105"/>
      <c r="AS247" s="43"/>
    </row>
    <row r="248" spans="5:45" x14ac:dyDescent="0.25">
      <c r="E248" s="105"/>
      <c r="F248" s="43"/>
      <c r="P248" s="105"/>
      <c r="Q248" s="105"/>
      <c r="R248" s="43"/>
      <c r="Z248" s="105"/>
      <c r="AA248" s="43"/>
      <c r="AH248" s="105"/>
      <c r="AI248" s="43"/>
      <c r="AR248" s="105"/>
      <c r="AS248" s="43"/>
    </row>
    <row r="249" spans="5:45" x14ac:dyDescent="0.25">
      <c r="E249" s="105"/>
      <c r="F249" s="43"/>
      <c r="P249" s="105"/>
      <c r="Q249" s="105"/>
      <c r="R249" s="43"/>
      <c r="Z249" s="105"/>
      <c r="AA249" s="43"/>
      <c r="AH249" s="105"/>
      <c r="AI249" s="43"/>
      <c r="AR249" s="105"/>
      <c r="AS249" s="43"/>
    </row>
    <row r="250" spans="5:45" x14ac:dyDescent="0.25">
      <c r="E250" s="105"/>
      <c r="F250" s="43"/>
      <c r="P250" s="105"/>
      <c r="Q250" s="105"/>
      <c r="R250" s="43"/>
      <c r="Z250" s="105"/>
      <c r="AA250" s="43"/>
      <c r="AH250" s="105"/>
      <c r="AI250" s="43"/>
      <c r="AR250" s="105"/>
      <c r="AS250" s="43"/>
    </row>
    <row r="251" spans="5:45" x14ac:dyDescent="0.25">
      <c r="E251" s="105"/>
      <c r="F251" s="43"/>
      <c r="P251" s="105"/>
      <c r="Q251" s="105"/>
      <c r="R251" s="43"/>
      <c r="Z251" s="105"/>
      <c r="AA251" s="43"/>
      <c r="AH251" s="105"/>
      <c r="AI251" s="43"/>
      <c r="AR251" s="105"/>
      <c r="AS251" s="43"/>
    </row>
    <row r="252" spans="5:45" x14ac:dyDescent="0.25">
      <c r="E252" s="105"/>
      <c r="F252" s="43"/>
      <c r="P252" s="105"/>
      <c r="Q252" s="105"/>
      <c r="R252" s="43"/>
      <c r="Z252" s="105"/>
      <c r="AA252" s="43"/>
      <c r="AH252" s="105"/>
      <c r="AI252" s="43"/>
      <c r="AR252" s="105"/>
      <c r="AS252" s="43"/>
    </row>
    <row r="253" spans="5:45" x14ac:dyDescent="0.25">
      <c r="E253" s="105"/>
      <c r="F253" s="43"/>
      <c r="P253" s="105"/>
      <c r="Q253" s="105"/>
      <c r="R253" s="43"/>
      <c r="Z253" s="105"/>
      <c r="AA253" s="43"/>
      <c r="AH253" s="105"/>
      <c r="AI253" s="43"/>
      <c r="AR253" s="105"/>
      <c r="AS253" s="43"/>
    </row>
    <row r="254" spans="5:45" x14ac:dyDescent="0.25">
      <c r="E254" s="105"/>
      <c r="F254" s="43"/>
      <c r="P254" s="105"/>
      <c r="Q254" s="105"/>
      <c r="R254" s="43"/>
      <c r="Z254" s="105"/>
      <c r="AA254" s="43"/>
      <c r="AH254" s="105"/>
      <c r="AI254" s="43"/>
      <c r="AR254" s="105"/>
      <c r="AS254" s="43"/>
    </row>
    <row r="255" spans="5:45" x14ac:dyDescent="0.25">
      <c r="E255" s="105"/>
      <c r="F255" s="43"/>
      <c r="P255" s="105"/>
      <c r="Q255" s="105"/>
      <c r="R255" s="43"/>
      <c r="Z255" s="105"/>
      <c r="AA255" s="43"/>
      <c r="AH255" s="105"/>
      <c r="AI255" s="43"/>
      <c r="AR255" s="105"/>
      <c r="AS255" s="43"/>
    </row>
    <row r="256" spans="5:45" x14ac:dyDescent="0.25">
      <c r="E256" s="105"/>
      <c r="F256" s="43"/>
      <c r="P256" s="105"/>
      <c r="Q256" s="105"/>
      <c r="R256" s="43"/>
      <c r="Z256" s="105"/>
      <c r="AA256" s="43"/>
      <c r="AH256" s="105"/>
      <c r="AI256" s="43"/>
      <c r="AR256" s="105"/>
      <c r="AS256" s="43"/>
    </row>
    <row r="257" spans="5:45" x14ac:dyDescent="0.25">
      <c r="E257" s="105"/>
      <c r="F257" s="43"/>
      <c r="P257" s="105"/>
      <c r="Q257" s="105"/>
      <c r="R257" s="43"/>
      <c r="Z257" s="105"/>
      <c r="AA257" s="43"/>
      <c r="AH257" s="105"/>
      <c r="AI257" s="43"/>
      <c r="AR257" s="105"/>
      <c r="AS257" s="43"/>
    </row>
    <row r="258" spans="5:45" x14ac:dyDescent="0.25">
      <c r="E258" s="105"/>
      <c r="F258" s="43"/>
      <c r="P258" s="105"/>
      <c r="Q258" s="105"/>
      <c r="R258" s="43"/>
      <c r="Z258" s="105"/>
      <c r="AA258" s="43"/>
      <c r="AH258" s="105"/>
      <c r="AI258" s="43"/>
      <c r="AR258" s="105"/>
      <c r="AS258" s="43"/>
    </row>
    <row r="259" spans="5:45" x14ac:dyDescent="0.25">
      <c r="E259" s="105"/>
      <c r="F259" s="43"/>
      <c r="P259" s="105"/>
      <c r="Q259" s="105"/>
      <c r="R259" s="43"/>
      <c r="Z259" s="105"/>
      <c r="AA259" s="43"/>
      <c r="AH259" s="105"/>
      <c r="AI259" s="43"/>
      <c r="AR259" s="105"/>
      <c r="AS259" s="43"/>
    </row>
    <row r="260" spans="5:45" x14ac:dyDescent="0.25">
      <c r="E260" s="105"/>
      <c r="F260" s="43"/>
      <c r="P260" s="105"/>
      <c r="Q260" s="105"/>
      <c r="R260" s="43"/>
      <c r="Z260" s="105"/>
      <c r="AA260" s="43"/>
      <c r="AH260" s="105"/>
      <c r="AI260" s="43"/>
      <c r="AR260" s="105"/>
      <c r="AS260" s="43"/>
    </row>
    <row r="261" spans="5:45" x14ac:dyDescent="0.25">
      <c r="E261" s="105"/>
      <c r="F261" s="43"/>
      <c r="P261" s="105"/>
      <c r="Q261" s="105"/>
      <c r="R261" s="43"/>
      <c r="Z261" s="105"/>
      <c r="AA261" s="43"/>
      <c r="AH261" s="105"/>
      <c r="AI261" s="43"/>
      <c r="AR261" s="105"/>
      <c r="AS261" s="43"/>
    </row>
    <row r="262" spans="5:45" x14ac:dyDescent="0.25">
      <c r="E262" s="105"/>
      <c r="F262" s="43"/>
      <c r="P262" s="105"/>
      <c r="Q262" s="105"/>
      <c r="R262" s="43"/>
      <c r="Z262" s="105"/>
      <c r="AA262" s="43"/>
      <c r="AH262" s="105"/>
      <c r="AI262" s="43"/>
      <c r="AR262" s="105"/>
      <c r="AS262" s="43"/>
    </row>
    <row r="263" spans="5:45" x14ac:dyDescent="0.25">
      <c r="E263" s="105"/>
      <c r="F263" s="43"/>
      <c r="P263" s="105"/>
      <c r="Q263" s="105"/>
      <c r="R263" s="43"/>
      <c r="Z263" s="105"/>
      <c r="AA263" s="43"/>
      <c r="AH263" s="105"/>
      <c r="AI263" s="43"/>
      <c r="AR263" s="105"/>
      <c r="AS263" s="43"/>
    </row>
    <row r="264" spans="5:45" x14ac:dyDescent="0.25">
      <c r="E264" s="105"/>
      <c r="F264" s="43"/>
      <c r="P264" s="105"/>
      <c r="Q264" s="105"/>
      <c r="R264" s="43"/>
      <c r="Z264" s="105"/>
      <c r="AA264" s="43"/>
      <c r="AH264" s="105"/>
      <c r="AI264" s="43"/>
      <c r="AR264" s="105"/>
      <c r="AS264" s="43"/>
    </row>
    <row r="265" spans="5:45" x14ac:dyDescent="0.25">
      <c r="E265" s="105"/>
      <c r="F265" s="43"/>
      <c r="P265" s="105"/>
      <c r="Q265" s="105"/>
      <c r="R265" s="43"/>
      <c r="Z265" s="105"/>
      <c r="AA265" s="43"/>
      <c r="AH265" s="105"/>
      <c r="AI265" s="43"/>
      <c r="AR265" s="105"/>
      <c r="AS265" s="43"/>
    </row>
    <row r="266" spans="5:45" x14ac:dyDescent="0.25">
      <c r="E266" s="105"/>
      <c r="F266" s="43"/>
      <c r="P266" s="105"/>
      <c r="Q266" s="105"/>
      <c r="R266" s="43"/>
      <c r="Z266" s="105"/>
      <c r="AA266" s="43"/>
      <c r="AH266" s="105"/>
      <c r="AI266" s="43"/>
      <c r="AR266" s="105"/>
      <c r="AS266" s="43"/>
    </row>
    <row r="267" spans="5:45" x14ac:dyDescent="0.25">
      <c r="E267" s="105"/>
      <c r="F267" s="43"/>
      <c r="P267" s="105"/>
      <c r="Q267" s="105"/>
      <c r="R267" s="43"/>
      <c r="Z267" s="105"/>
      <c r="AA267" s="43"/>
      <c r="AH267" s="105"/>
      <c r="AI267" s="43"/>
      <c r="AR267" s="105"/>
      <c r="AS267" s="43"/>
    </row>
    <row r="268" spans="5:45" x14ac:dyDescent="0.25">
      <c r="E268" s="105"/>
      <c r="F268" s="43"/>
      <c r="P268" s="105"/>
      <c r="Q268" s="105"/>
      <c r="R268" s="43"/>
      <c r="Z268" s="105"/>
      <c r="AA268" s="43"/>
      <c r="AH268" s="105"/>
      <c r="AI268" s="43"/>
      <c r="AR268" s="105"/>
      <c r="AS268" s="43"/>
    </row>
    <row r="269" spans="5:45" x14ac:dyDescent="0.25">
      <c r="E269" s="105"/>
      <c r="F269" s="43"/>
      <c r="P269" s="105"/>
      <c r="Q269" s="105"/>
      <c r="R269" s="43"/>
      <c r="Z269" s="105"/>
      <c r="AA269" s="43"/>
      <c r="AH269" s="105"/>
      <c r="AI269" s="43"/>
      <c r="AR269" s="105"/>
      <c r="AS269" s="43"/>
    </row>
    <row r="270" spans="5:45" x14ac:dyDescent="0.25">
      <c r="E270" s="105"/>
      <c r="F270" s="43"/>
      <c r="P270" s="105"/>
      <c r="Q270" s="105"/>
      <c r="R270" s="43"/>
      <c r="Z270" s="105"/>
      <c r="AA270" s="43"/>
      <c r="AH270" s="105"/>
      <c r="AI270" s="43"/>
      <c r="AR270" s="105"/>
      <c r="AS270" s="43"/>
    </row>
    <row r="271" spans="5:45" x14ac:dyDescent="0.25">
      <c r="E271" s="105"/>
      <c r="F271" s="43"/>
      <c r="P271" s="105"/>
      <c r="Q271" s="105"/>
      <c r="R271" s="43"/>
      <c r="Z271" s="105"/>
      <c r="AA271" s="43"/>
      <c r="AH271" s="105"/>
      <c r="AI271" s="43"/>
      <c r="AR271" s="105"/>
      <c r="AS271" s="43"/>
    </row>
    <row r="272" spans="5:45" x14ac:dyDescent="0.25">
      <c r="E272" s="105"/>
      <c r="F272" s="43"/>
      <c r="P272" s="105"/>
      <c r="Q272" s="105"/>
      <c r="R272" s="43"/>
      <c r="Z272" s="105"/>
      <c r="AA272" s="43"/>
      <c r="AH272" s="105"/>
      <c r="AI272" s="43"/>
      <c r="AR272" s="105"/>
      <c r="AS272" s="43"/>
    </row>
    <row r="273" spans="5:45" x14ac:dyDescent="0.25">
      <c r="E273" s="105"/>
      <c r="F273" s="43"/>
      <c r="P273" s="105"/>
      <c r="Q273" s="105"/>
      <c r="R273" s="43"/>
      <c r="Z273" s="105"/>
      <c r="AA273" s="43"/>
      <c r="AH273" s="105"/>
      <c r="AI273" s="43"/>
      <c r="AR273" s="105"/>
      <c r="AS273" s="43"/>
    </row>
    <row r="274" spans="5:45" x14ac:dyDescent="0.25">
      <c r="E274" s="105"/>
      <c r="F274" s="43"/>
      <c r="P274" s="105"/>
      <c r="Q274" s="105"/>
      <c r="R274" s="43"/>
      <c r="Z274" s="105"/>
      <c r="AA274" s="43"/>
      <c r="AH274" s="105"/>
      <c r="AI274" s="43"/>
      <c r="AR274" s="105"/>
      <c r="AS274" s="43"/>
    </row>
    <row r="275" spans="5:45" x14ac:dyDescent="0.25">
      <c r="E275" s="105"/>
      <c r="F275" s="43"/>
      <c r="P275" s="105"/>
      <c r="Q275" s="105"/>
      <c r="R275" s="43"/>
      <c r="Z275" s="105"/>
      <c r="AA275" s="43"/>
      <c r="AH275" s="105"/>
      <c r="AI275" s="43"/>
      <c r="AR275" s="105"/>
      <c r="AS275" s="43"/>
    </row>
    <row r="276" spans="5:45" x14ac:dyDescent="0.25">
      <c r="E276" s="105"/>
      <c r="F276" s="43"/>
      <c r="P276" s="105"/>
      <c r="Q276" s="105"/>
      <c r="R276" s="43"/>
      <c r="Z276" s="105"/>
      <c r="AA276" s="43"/>
      <c r="AH276" s="105"/>
      <c r="AI276" s="43"/>
      <c r="AR276" s="105"/>
      <c r="AS276" s="43"/>
    </row>
    <row r="277" spans="5:45" x14ac:dyDescent="0.25">
      <c r="E277" s="105"/>
      <c r="F277" s="43"/>
      <c r="P277" s="105"/>
      <c r="Q277" s="105"/>
      <c r="R277" s="43"/>
      <c r="Z277" s="105"/>
      <c r="AA277" s="43"/>
      <c r="AH277" s="105"/>
      <c r="AI277" s="43"/>
      <c r="AR277" s="105"/>
      <c r="AS277" s="43"/>
    </row>
    <row r="278" spans="5:45" x14ac:dyDescent="0.25">
      <c r="E278" s="105"/>
      <c r="F278" s="43"/>
      <c r="P278" s="105"/>
      <c r="Q278" s="105"/>
      <c r="R278" s="43"/>
      <c r="Z278" s="105"/>
      <c r="AA278" s="43"/>
      <c r="AH278" s="105"/>
      <c r="AI278" s="43"/>
      <c r="AR278" s="105"/>
      <c r="AS278" s="43"/>
    </row>
    <row r="279" spans="5:45" x14ac:dyDescent="0.25">
      <c r="E279" s="105"/>
      <c r="F279" s="43"/>
      <c r="P279" s="105"/>
      <c r="Q279" s="105"/>
      <c r="R279" s="43"/>
      <c r="Z279" s="105"/>
      <c r="AA279" s="43"/>
      <c r="AH279" s="105"/>
      <c r="AI279" s="43"/>
      <c r="AR279" s="105"/>
      <c r="AS279" s="43"/>
    </row>
    <row r="280" spans="5:45" x14ac:dyDescent="0.25">
      <c r="E280" s="105"/>
      <c r="F280" s="43"/>
      <c r="P280" s="105"/>
      <c r="Q280" s="105"/>
      <c r="R280" s="43"/>
      <c r="Z280" s="105"/>
      <c r="AA280" s="43"/>
      <c r="AH280" s="105"/>
      <c r="AI280" s="43"/>
      <c r="AR280" s="105"/>
      <c r="AS280" s="43"/>
    </row>
    <row r="281" spans="5:45" x14ac:dyDescent="0.25">
      <c r="E281" s="105"/>
      <c r="F281" s="43"/>
      <c r="P281" s="105"/>
      <c r="Q281" s="105"/>
      <c r="R281" s="43"/>
      <c r="Z281" s="105"/>
      <c r="AA281" s="43"/>
      <c r="AH281" s="105"/>
      <c r="AI281" s="43"/>
      <c r="AR281" s="105"/>
      <c r="AS281" s="43"/>
    </row>
    <row r="282" spans="5:45" x14ac:dyDescent="0.25">
      <c r="E282" s="105"/>
      <c r="F282" s="43"/>
      <c r="P282" s="105"/>
      <c r="Q282" s="105"/>
      <c r="R282" s="43"/>
      <c r="Z282" s="105"/>
      <c r="AA282" s="43"/>
      <c r="AH282" s="105"/>
      <c r="AI282" s="43"/>
      <c r="AR282" s="105"/>
      <c r="AS282" s="43"/>
    </row>
    <row r="283" spans="5:45" x14ac:dyDescent="0.25">
      <c r="E283" s="105"/>
      <c r="F283" s="43"/>
      <c r="P283" s="105"/>
      <c r="Q283" s="105"/>
      <c r="R283" s="43"/>
      <c r="Z283" s="105"/>
      <c r="AA283" s="43"/>
      <c r="AH283" s="105"/>
      <c r="AI283" s="43"/>
      <c r="AR283" s="105"/>
      <c r="AS283" s="43"/>
    </row>
    <row r="284" spans="5:45" x14ac:dyDescent="0.25">
      <c r="E284" s="105"/>
      <c r="F284" s="43"/>
      <c r="P284" s="105"/>
      <c r="Q284" s="105"/>
      <c r="R284" s="43"/>
      <c r="Z284" s="105"/>
      <c r="AA284" s="43"/>
      <c r="AH284" s="105"/>
      <c r="AI284" s="43"/>
      <c r="AR284" s="105"/>
      <c r="AS284" s="43"/>
    </row>
    <row r="285" spans="5:45" x14ac:dyDescent="0.25">
      <c r="E285" s="105"/>
      <c r="F285" s="43"/>
      <c r="P285" s="105"/>
      <c r="Q285" s="105"/>
      <c r="R285" s="43"/>
      <c r="Z285" s="105"/>
      <c r="AA285" s="43"/>
      <c r="AH285" s="105"/>
      <c r="AI285" s="43"/>
      <c r="AR285" s="105"/>
      <c r="AS285" s="43"/>
    </row>
    <row r="286" spans="5:45" x14ac:dyDescent="0.25">
      <c r="E286" s="105"/>
      <c r="F286" s="43"/>
      <c r="P286" s="105"/>
      <c r="Q286" s="105"/>
      <c r="R286" s="43"/>
      <c r="Z286" s="105"/>
      <c r="AA286" s="43"/>
      <c r="AH286" s="105"/>
      <c r="AI286" s="43"/>
      <c r="AR286" s="105"/>
      <c r="AS286" s="43"/>
    </row>
    <row r="287" spans="5:45" x14ac:dyDescent="0.25">
      <c r="E287" s="105"/>
      <c r="F287" s="43"/>
      <c r="P287" s="105"/>
      <c r="Q287" s="105"/>
      <c r="R287" s="43"/>
      <c r="Z287" s="105"/>
      <c r="AA287" s="43"/>
      <c r="AH287" s="105"/>
      <c r="AI287" s="43"/>
      <c r="AR287" s="105"/>
      <c r="AS287" s="43"/>
    </row>
    <row r="288" spans="5:45" x14ac:dyDescent="0.25">
      <c r="E288" s="105"/>
      <c r="F288" s="43"/>
      <c r="P288" s="105"/>
      <c r="Q288" s="105"/>
      <c r="R288" s="43"/>
      <c r="Z288" s="105"/>
      <c r="AA288" s="43"/>
      <c r="AH288" s="105"/>
      <c r="AI288" s="43"/>
      <c r="AR288" s="105"/>
      <c r="AS288" s="43"/>
    </row>
    <row r="289" spans="5:45" x14ac:dyDescent="0.25">
      <c r="E289" s="105"/>
      <c r="F289" s="43"/>
      <c r="P289" s="105"/>
      <c r="Q289" s="105"/>
      <c r="R289" s="43"/>
      <c r="Z289" s="105"/>
      <c r="AA289" s="43"/>
      <c r="AH289" s="105"/>
      <c r="AI289" s="43"/>
      <c r="AR289" s="105"/>
      <c r="AS289" s="43"/>
    </row>
    <row r="290" spans="5:45" x14ac:dyDescent="0.25">
      <c r="E290" s="105"/>
      <c r="F290" s="43"/>
      <c r="P290" s="105"/>
      <c r="Q290" s="105"/>
      <c r="R290" s="43"/>
      <c r="Z290" s="105"/>
      <c r="AA290" s="43"/>
      <c r="AH290" s="105"/>
      <c r="AI290" s="43"/>
      <c r="AR290" s="105"/>
      <c r="AS290" s="43"/>
    </row>
    <row r="291" spans="5:45" x14ac:dyDescent="0.25">
      <c r="E291" s="105"/>
      <c r="F291" s="43"/>
      <c r="P291" s="105"/>
      <c r="Q291" s="105"/>
      <c r="R291" s="43"/>
      <c r="Z291" s="105"/>
      <c r="AA291" s="43"/>
      <c r="AH291" s="105"/>
      <c r="AI291" s="43"/>
      <c r="AR291" s="105"/>
      <c r="AS291" s="43"/>
    </row>
    <row r="292" spans="5:45" x14ac:dyDescent="0.25">
      <c r="E292" s="105"/>
      <c r="F292" s="43"/>
      <c r="P292" s="105"/>
      <c r="Q292" s="105"/>
      <c r="R292" s="43"/>
      <c r="Z292" s="105"/>
      <c r="AA292" s="43"/>
      <c r="AH292" s="105"/>
      <c r="AI292" s="43"/>
      <c r="AR292" s="105"/>
      <c r="AS292" s="43"/>
    </row>
    <row r="293" spans="5:45" x14ac:dyDescent="0.25">
      <c r="E293" s="105"/>
      <c r="F293" s="43"/>
      <c r="P293" s="105"/>
      <c r="Q293" s="105"/>
      <c r="R293" s="43"/>
      <c r="Z293" s="105"/>
      <c r="AA293" s="43"/>
      <c r="AH293" s="105"/>
      <c r="AI293" s="43"/>
      <c r="AR293" s="105"/>
      <c r="AS293" s="43"/>
    </row>
    <row r="294" spans="5:45" x14ac:dyDescent="0.25">
      <c r="E294" s="105"/>
      <c r="F294" s="43"/>
      <c r="P294" s="105"/>
      <c r="Q294" s="105"/>
      <c r="R294" s="43"/>
      <c r="Z294" s="105"/>
      <c r="AA294" s="43"/>
      <c r="AH294" s="105"/>
      <c r="AI294" s="43"/>
      <c r="AR294" s="105"/>
      <c r="AS294" s="43"/>
    </row>
    <row r="295" spans="5:45" x14ac:dyDescent="0.25">
      <c r="E295" s="105"/>
      <c r="F295" s="43"/>
      <c r="P295" s="105"/>
      <c r="Q295" s="105"/>
      <c r="R295" s="43"/>
      <c r="Z295" s="105"/>
      <c r="AA295" s="43"/>
      <c r="AH295" s="105"/>
      <c r="AI295" s="43"/>
      <c r="AR295" s="105"/>
      <c r="AS295" s="43"/>
    </row>
    <row r="296" spans="5:45" x14ac:dyDescent="0.25">
      <c r="E296" s="105"/>
      <c r="F296" s="43"/>
      <c r="P296" s="105"/>
      <c r="Q296" s="105"/>
      <c r="R296" s="43"/>
      <c r="Z296" s="105"/>
      <c r="AA296" s="43"/>
      <c r="AH296" s="105"/>
      <c r="AI296" s="43"/>
      <c r="AR296" s="105"/>
      <c r="AS296" s="43"/>
    </row>
    <row r="297" spans="5:45" x14ac:dyDescent="0.25">
      <c r="E297" s="105"/>
      <c r="F297" s="43"/>
      <c r="P297" s="105"/>
      <c r="Q297" s="105"/>
      <c r="R297" s="43"/>
      <c r="Z297" s="105"/>
      <c r="AA297" s="43"/>
      <c r="AH297" s="105"/>
      <c r="AI297" s="43"/>
      <c r="AR297" s="105"/>
      <c r="AS297" s="43"/>
    </row>
    <row r="298" spans="5:45" x14ac:dyDescent="0.25">
      <c r="E298" s="105"/>
      <c r="F298" s="43"/>
      <c r="P298" s="105"/>
      <c r="Q298" s="105"/>
      <c r="R298" s="43"/>
      <c r="Z298" s="105"/>
      <c r="AA298" s="43"/>
      <c r="AH298" s="105"/>
      <c r="AI298" s="43"/>
      <c r="AR298" s="105"/>
      <c r="AS298" s="43"/>
    </row>
    <row r="299" spans="5:45" x14ac:dyDescent="0.25">
      <c r="E299" s="105"/>
      <c r="F299" s="43"/>
      <c r="P299" s="105"/>
      <c r="Q299" s="105"/>
      <c r="R299" s="43"/>
      <c r="Z299" s="105"/>
      <c r="AA299" s="43"/>
      <c r="AH299" s="105"/>
      <c r="AI299" s="43"/>
      <c r="AR299" s="105"/>
      <c r="AS299" s="43"/>
    </row>
    <row r="300" spans="5:45" x14ac:dyDescent="0.25">
      <c r="E300" s="105"/>
      <c r="F300" s="43"/>
      <c r="P300" s="105"/>
      <c r="Q300" s="105"/>
      <c r="R300" s="43"/>
      <c r="Z300" s="105"/>
      <c r="AA300" s="43"/>
      <c r="AH300" s="105"/>
      <c r="AI300" s="43"/>
      <c r="AR300" s="105"/>
      <c r="AS300" s="43"/>
    </row>
    <row r="301" spans="5:45" x14ac:dyDescent="0.25">
      <c r="E301" s="105"/>
      <c r="F301" s="43"/>
      <c r="P301" s="105"/>
      <c r="Q301" s="105"/>
      <c r="R301" s="43"/>
      <c r="Z301" s="105"/>
      <c r="AA301" s="43"/>
      <c r="AH301" s="105"/>
      <c r="AI301" s="43"/>
      <c r="AR301" s="105"/>
      <c r="AS301" s="43"/>
    </row>
    <row r="302" spans="5:45" x14ac:dyDescent="0.25">
      <c r="E302" s="105"/>
      <c r="F302" s="43"/>
      <c r="P302" s="105"/>
      <c r="Q302" s="105"/>
      <c r="R302" s="43"/>
      <c r="Z302" s="105"/>
      <c r="AA302" s="43"/>
      <c r="AH302" s="105"/>
      <c r="AI302" s="43"/>
      <c r="AR302" s="105"/>
      <c r="AS302" s="43"/>
    </row>
    <row r="303" spans="5:45" x14ac:dyDescent="0.25">
      <c r="E303" s="105"/>
      <c r="F303" s="43"/>
      <c r="P303" s="105"/>
      <c r="Q303" s="105"/>
      <c r="R303" s="43"/>
      <c r="Z303" s="105"/>
      <c r="AA303" s="43"/>
      <c r="AH303" s="105"/>
      <c r="AI303" s="43"/>
      <c r="AR303" s="105"/>
      <c r="AS303" s="43"/>
    </row>
    <row r="304" spans="5:45" x14ac:dyDescent="0.25">
      <c r="E304" s="105"/>
      <c r="F304" s="43"/>
      <c r="P304" s="105"/>
      <c r="Q304" s="105"/>
      <c r="R304" s="43"/>
      <c r="Z304" s="105"/>
      <c r="AA304" s="43"/>
      <c r="AH304" s="105"/>
      <c r="AI304" s="43"/>
      <c r="AR304" s="105"/>
      <c r="AS304" s="43"/>
    </row>
    <row r="305" spans="5:45" x14ac:dyDescent="0.25">
      <c r="E305" s="105"/>
      <c r="F305" s="43"/>
      <c r="P305" s="105"/>
      <c r="Q305" s="105"/>
      <c r="R305" s="43"/>
      <c r="Z305" s="105"/>
      <c r="AA305" s="43"/>
      <c r="AH305" s="105"/>
      <c r="AI305" s="43"/>
      <c r="AR305" s="105"/>
      <c r="AS305" s="43"/>
    </row>
    <row r="306" spans="5:45" x14ac:dyDescent="0.25">
      <c r="E306" s="105"/>
      <c r="F306" s="43"/>
      <c r="P306" s="105"/>
      <c r="Q306" s="105"/>
      <c r="R306" s="43"/>
      <c r="Z306" s="105"/>
      <c r="AA306" s="43"/>
      <c r="AH306" s="105"/>
      <c r="AI306" s="43"/>
      <c r="AR306" s="105"/>
      <c r="AS306" s="43"/>
    </row>
    <row r="307" spans="5:45" x14ac:dyDescent="0.25">
      <c r="E307" s="105"/>
      <c r="F307" s="43"/>
      <c r="P307" s="105"/>
      <c r="Q307" s="105"/>
      <c r="R307" s="43"/>
      <c r="Z307" s="105"/>
      <c r="AA307" s="43"/>
      <c r="AH307" s="105"/>
      <c r="AI307" s="43"/>
      <c r="AR307" s="105"/>
      <c r="AS307" s="43"/>
    </row>
    <row r="308" spans="5:45" x14ac:dyDescent="0.25">
      <c r="E308" s="105"/>
      <c r="F308" s="43"/>
      <c r="P308" s="105"/>
      <c r="Q308" s="105"/>
      <c r="R308" s="43"/>
      <c r="Z308" s="105"/>
      <c r="AA308" s="43"/>
      <c r="AH308" s="105"/>
      <c r="AI308" s="43"/>
      <c r="AR308" s="105"/>
      <c r="AS308" s="43"/>
    </row>
    <row r="309" spans="5:45" x14ac:dyDescent="0.25">
      <c r="E309" s="105"/>
      <c r="F309" s="43"/>
      <c r="P309" s="105"/>
      <c r="Q309" s="105"/>
      <c r="R309" s="43"/>
      <c r="Z309" s="105"/>
      <c r="AA309" s="43"/>
      <c r="AH309" s="105"/>
      <c r="AI309" s="43"/>
      <c r="AR309" s="105"/>
      <c r="AS309" s="43"/>
    </row>
    <row r="310" spans="5:45" x14ac:dyDescent="0.25">
      <c r="E310" s="105"/>
      <c r="F310" s="43"/>
      <c r="P310" s="105"/>
      <c r="Q310" s="105"/>
      <c r="R310" s="43"/>
      <c r="Z310" s="105"/>
      <c r="AA310" s="43"/>
      <c r="AH310" s="105"/>
      <c r="AI310" s="43"/>
      <c r="AR310" s="105"/>
      <c r="AS310" s="43"/>
    </row>
    <row r="311" spans="5:45" x14ac:dyDescent="0.25">
      <c r="E311" s="105"/>
      <c r="F311" s="43"/>
      <c r="P311" s="105"/>
      <c r="Q311" s="105"/>
      <c r="R311" s="43"/>
      <c r="Z311" s="105"/>
      <c r="AA311" s="43"/>
      <c r="AH311" s="105"/>
      <c r="AI311" s="43"/>
      <c r="AR311" s="105"/>
      <c r="AS311" s="43"/>
    </row>
    <row r="312" spans="5:45" x14ac:dyDescent="0.25">
      <c r="E312" s="105"/>
      <c r="F312" s="43"/>
      <c r="P312" s="105"/>
      <c r="Q312" s="105"/>
      <c r="R312" s="43"/>
      <c r="Z312" s="105"/>
      <c r="AA312" s="43"/>
      <c r="AH312" s="105"/>
      <c r="AI312" s="43"/>
      <c r="AR312" s="105"/>
      <c r="AS312" s="43"/>
    </row>
    <row r="313" spans="5:45" x14ac:dyDescent="0.25">
      <c r="E313" s="105"/>
      <c r="F313" s="43"/>
      <c r="P313" s="105"/>
      <c r="Q313" s="105"/>
      <c r="R313" s="43"/>
      <c r="Z313" s="105"/>
      <c r="AA313" s="43"/>
      <c r="AH313" s="105"/>
      <c r="AI313" s="43"/>
      <c r="AR313" s="105"/>
      <c r="AS313" s="43"/>
    </row>
    <row r="314" spans="5:45" x14ac:dyDescent="0.25">
      <c r="E314" s="105"/>
      <c r="F314" s="43"/>
      <c r="P314" s="105"/>
      <c r="Q314" s="105"/>
      <c r="R314" s="43"/>
      <c r="Z314" s="105"/>
      <c r="AA314" s="43"/>
      <c r="AH314" s="105"/>
      <c r="AI314" s="43"/>
      <c r="AR314" s="105"/>
      <c r="AS314" s="43"/>
    </row>
    <row r="315" spans="5:45" x14ac:dyDescent="0.25">
      <c r="E315" s="105"/>
      <c r="F315" s="43"/>
      <c r="P315" s="105"/>
      <c r="Q315" s="105"/>
      <c r="R315" s="43"/>
      <c r="Z315" s="105"/>
      <c r="AA315" s="43"/>
      <c r="AH315" s="105"/>
      <c r="AI315" s="43"/>
      <c r="AR315" s="105"/>
      <c r="AS315" s="43"/>
    </row>
    <row r="316" spans="5:45" x14ac:dyDescent="0.25">
      <c r="E316" s="105"/>
      <c r="F316" s="43"/>
      <c r="P316" s="105"/>
      <c r="Q316" s="105"/>
      <c r="R316" s="43"/>
      <c r="Z316" s="105"/>
      <c r="AA316" s="43"/>
      <c r="AH316" s="105"/>
      <c r="AI316" s="43"/>
      <c r="AR316" s="105"/>
      <c r="AS316" s="43"/>
    </row>
    <row r="317" spans="5:45" x14ac:dyDescent="0.25">
      <c r="E317" s="105"/>
      <c r="F317" s="43"/>
      <c r="P317" s="105"/>
      <c r="Q317" s="105"/>
      <c r="R317" s="43"/>
      <c r="Z317" s="105"/>
      <c r="AA317" s="43"/>
      <c r="AH317" s="105"/>
      <c r="AI317" s="43"/>
      <c r="AR317" s="105"/>
      <c r="AS317" s="43"/>
    </row>
    <row r="318" spans="5:45" x14ac:dyDescent="0.25">
      <c r="E318" s="105"/>
      <c r="F318" s="43"/>
      <c r="P318" s="105"/>
      <c r="Q318" s="105"/>
      <c r="R318" s="43"/>
      <c r="Z318" s="105"/>
      <c r="AA318" s="43"/>
      <c r="AH318" s="105"/>
      <c r="AI318" s="43"/>
      <c r="AR318" s="105"/>
      <c r="AS318" s="43"/>
    </row>
    <row r="319" spans="5:45" x14ac:dyDescent="0.25">
      <c r="E319" s="105"/>
      <c r="F319" s="43"/>
      <c r="P319" s="105"/>
      <c r="Q319" s="105"/>
      <c r="R319" s="43"/>
      <c r="Z319" s="105"/>
      <c r="AA319" s="43"/>
      <c r="AH319" s="105"/>
      <c r="AI319" s="43"/>
      <c r="AR319" s="105"/>
      <c r="AS319" s="43"/>
    </row>
    <row r="320" spans="5:45" x14ac:dyDescent="0.25">
      <c r="E320" s="105"/>
      <c r="F320" s="43"/>
      <c r="P320" s="105"/>
      <c r="Q320" s="105"/>
      <c r="R320" s="43"/>
      <c r="Z320" s="105"/>
      <c r="AA320" s="43"/>
      <c r="AH320" s="105"/>
      <c r="AI320" s="43"/>
      <c r="AR320" s="105"/>
      <c r="AS320" s="43"/>
    </row>
    <row r="321" spans="5:45" x14ac:dyDescent="0.25">
      <c r="E321" s="105"/>
      <c r="F321" s="43"/>
      <c r="P321" s="105"/>
      <c r="Q321" s="105"/>
      <c r="R321" s="43"/>
      <c r="Z321" s="105"/>
      <c r="AA321" s="43"/>
      <c r="AH321" s="105"/>
      <c r="AI321" s="43"/>
      <c r="AR321" s="105"/>
      <c r="AS321" s="43"/>
    </row>
    <row r="322" spans="5:45" x14ac:dyDescent="0.25">
      <c r="E322" s="105"/>
      <c r="F322" s="43"/>
      <c r="P322" s="105"/>
      <c r="Q322" s="105"/>
      <c r="R322" s="43"/>
      <c r="Z322" s="105"/>
      <c r="AA322" s="43"/>
      <c r="AH322" s="105"/>
      <c r="AI322" s="43"/>
      <c r="AR322" s="105"/>
      <c r="AS322" s="43"/>
    </row>
    <row r="323" spans="5:45" x14ac:dyDescent="0.25">
      <c r="E323" s="105"/>
      <c r="F323" s="43"/>
      <c r="P323" s="105"/>
      <c r="Q323" s="105"/>
      <c r="R323" s="43"/>
      <c r="Z323" s="105"/>
      <c r="AA323" s="43"/>
      <c r="AH323" s="105"/>
      <c r="AI323" s="43"/>
      <c r="AR323" s="105"/>
      <c r="AS323" s="43"/>
    </row>
    <row r="324" spans="5:45" x14ac:dyDescent="0.25">
      <c r="E324" s="105"/>
      <c r="F324" s="43"/>
      <c r="P324" s="105"/>
      <c r="Q324" s="105"/>
      <c r="R324" s="43"/>
      <c r="Z324" s="105"/>
      <c r="AA324" s="43"/>
      <c r="AH324" s="105"/>
      <c r="AI324" s="43"/>
      <c r="AR324" s="105"/>
      <c r="AS324" s="43"/>
    </row>
    <row r="325" spans="5:45" x14ac:dyDescent="0.25">
      <c r="E325" s="105"/>
      <c r="F325" s="43"/>
      <c r="P325" s="105"/>
      <c r="Q325" s="105"/>
      <c r="R325" s="43"/>
      <c r="Z325" s="105"/>
      <c r="AA325" s="43"/>
      <c r="AH325" s="105"/>
      <c r="AI325" s="43"/>
      <c r="AR325" s="105"/>
      <c r="AS325" s="43"/>
    </row>
    <row r="326" spans="5:45" x14ac:dyDescent="0.25">
      <c r="E326" s="105"/>
      <c r="F326" s="43"/>
      <c r="P326" s="105"/>
      <c r="Q326" s="105"/>
      <c r="R326" s="43"/>
      <c r="Z326" s="105"/>
      <c r="AA326" s="43"/>
      <c r="AH326" s="105"/>
      <c r="AI326" s="43"/>
      <c r="AR326" s="105"/>
      <c r="AS326" s="43"/>
    </row>
    <row r="327" spans="5:45" x14ac:dyDescent="0.25">
      <c r="E327" s="105"/>
      <c r="F327" s="43"/>
      <c r="P327" s="105"/>
      <c r="Q327" s="105"/>
      <c r="R327" s="43"/>
      <c r="Z327" s="105"/>
      <c r="AA327" s="43"/>
      <c r="AH327" s="105"/>
      <c r="AI327" s="43"/>
      <c r="AR327" s="105"/>
      <c r="AS327" s="43"/>
    </row>
    <row r="328" spans="5:45" x14ac:dyDescent="0.25">
      <c r="E328" s="105"/>
      <c r="F328" s="43"/>
      <c r="P328" s="105"/>
      <c r="Q328" s="105"/>
      <c r="R328" s="43"/>
      <c r="Z328" s="105"/>
      <c r="AA328" s="43"/>
      <c r="AH328" s="105"/>
      <c r="AI328" s="43"/>
      <c r="AR328" s="105"/>
      <c r="AS328" s="43"/>
    </row>
    <row r="329" spans="5:45" x14ac:dyDescent="0.25">
      <c r="E329" s="105"/>
      <c r="F329" s="43"/>
      <c r="P329" s="105"/>
      <c r="Q329" s="105"/>
      <c r="R329" s="43"/>
      <c r="Z329" s="105"/>
      <c r="AA329" s="43"/>
      <c r="AH329" s="105"/>
      <c r="AI329" s="43"/>
      <c r="AR329" s="105"/>
      <c r="AS329" s="43"/>
    </row>
    <row r="330" spans="5:45" x14ac:dyDescent="0.25">
      <c r="E330" s="105"/>
      <c r="F330" s="43"/>
      <c r="P330" s="105"/>
      <c r="Q330" s="105"/>
      <c r="R330" s="43"/>
      <c r="Z330" s="105"/>
      <c r="AA330" s="43"/>
      <c r="AH330" s="105"/>
      <c r="AI330" s="43"/>
      <c r="AR330" s="105"/>
      <c r="AS330" s="43"/>
    </row>
    <row r="331" spans="5:45" x14ac:dyDescent="0.25">
      <c r="E331" s="105"/>
      <c r="F331" s="43"/>
      <c r="P331" s="105"/>
      <c r="Q331" s="105"/>
      <c r="R331" s="43"/>
      <c r="Z331" s="105"/>
      <c r="AA331" s="43"/>
      <c r="AH331" s="105"/>
      <c r="AI331" s="43"/>
      <c r="AR331" s="105"/>
      <c r="AS331" s="43"/>
    </row>
    <row r="332" spans="5:45" x14ac:dyDescent="0.25">
      <c r="E332" s="105"/>
      <c r="F332" s="43"/>
      <c r="P332" s="105"/>
      <c r="Q332" s="105"/>
      <c r="R332" s="43"/>
      <c r="Z332" s="105"/>
      <c r="AA332" s="43"/>
      <c r="AH332" s="105"/>
      <c r="AI332" s="43"/>
      <c r="AR332" s="105"/>
      <c r="AS332" s="43"/>
    </row>
    <row r="333" spans="5:45" x14ac:dyDescent="0.25">
      <c r="E333" s="105"/>
      <c r="F333" s="43"/>
      <c r="P333" s="105"/>
      <c r="Q333" s="105"/>
      <c r="R333" s="43"/>
      <c r="Z333" s="105"/>
      <c r="AA333" s="43"/>
      <c r="AH333" s="105"/>
      <c r="AI333" s="43"/>
      <c r="AR333" s="105"/>
      <c r="AS333" s="43"/>
    </row>
    <row r="334" spans="5:45" x14ac:dyDescent="0.25">
      <c r="E334" s="105"/>
      <c r="F334" s="43"/>
      <c r="P334" s="105"/>
      <c r="Q334" s="105"/>
      <c r="R334" s="43"/>
      <c r="Z334" s="105"/>
      <c r="AA334" s="43"/>
      <c r="AH334" s="105"/>
      <c r="AI334" s="43"/>
      <c r="AR334" s="105"/>
      <c r="AS334" s="43"/>
    </row>
    <row r="335" spans="5:45" x14ac:dyDescent="0.25">
      <c r="E335" s="105"/>
      <c r="F335" s="43"/>
      <c r="P335" s="105"/>
      <c r="Q335" s="105"/>
      <c r="R335" s="43"/>
      <c r="Z335" s="105"/>
      <c r="AA335" s="43"/>
      <c r="AH335" s="105"/>
      <c r="AI335" s="43"/>
      <c r="AR335" s="105"/>
      <c r="AS335" s="43"/>
    </row>
    <row r="336" spans="5:45" x14ac:dyDescent="0.25">
      <c r="E336" s="105"/>
      <c r="F336" s="43"/>
      <c r="P336" s="105"/>
      <c r="Q336" s="105"/>
      <c r="R336" s="43"/>
      <c r="Z336" s="105"/>
      <c r="AA336" s="43"/>
      <c r="AH336" s="105"/>
      <c r="AI336" s="43"/>
      <c r="AR336" s="105"/>
      <c r="AS336" s="43"/>
    </row>
    <row r="337" spans="5:45" x14ac:dyDescent="0.25">
      <c r="E337" s="105"/>
      <c r="F337" s="43"/>
      <c r="P337" s="105"/>
      <c r="Q337" s="105"/>
      <c r="R337" s="43"/>
      <c r="Z337" s="105"/>
      <c r="AA337" s="43"/>
      <c r="AH337" s="105"/>
      <c r="AI337" s="43"/>
      <c r="AR337" s="105"/>
      <c r="AS337" s="43"/>
    </row>
    <row r="338" spans="5:45" x14ac:dyDescent="0.25">
      <c r="E338" s="105"/>
      <c r="F338" s="43"/>
      <c r="P338" s="105"/>
      <c r="Q338" s="105"/>
      <c r="R338" s="43"/>
      <c r="Z338" s="105"/>
      <c r="AA338" s="43"/>
      <c r="AH338" s="105"/>
      <c r="AI338" s="43"/>
      <c r="AR338" s="105"/>
      <c r="AS338" s="43"/>
    </row>
    <row r="339" spans="5:45" x14ac:dyDescent="0.25">
      <c r="E339" s="105"/>
      <c r="F339" s="43"/>
      <c r="P339" s="105"/>
      <c r="Q339" s="105"/>
      <c r="R339" s="43"/>
      <c r="Z339" s="105"/>
      <c r="AA339" s="43"/>
      <c r="AH339" s="105"/>
      <c r="AI339" s="43"/>
      <c r="AR339" s="105"/>
      <c r="AS339" s="43"/>
    </row>
    <row r="340" spans="5:45" x14ac:dyDescent="0.25">
      <c r="E340" s="105"/>
      <c r="F340" s="43"/>
      <c r="P340" s="105"/>
      <c r="Q340" s="105"/>
      <c r="R340" s="43"/>
      <c r="Z340" s="105"/>
      <c r="AA340" s="43"/>
      <c r="AH340" s="105"/>
      <c r="AI340" s="43"/>
      <c r="AR340" s="105"/>
      <c r="AS340" s="43"/>
    </row>
    <row r="341" spans="5:45" x14ac:dyDescent="0.25">
      <c r="E341" s="105"/>
      <c r="F341" s="43"/>
      <c r="P341" s="105"/>
      <c r="Q341" s="105"/>
      <c r="R341" s="43"/>
      <c r="Z341" s="105"/>
      <c r="AA341" s="43"/>
      <c r="AH341" s="105"/>
      <c r="AI341" s="43"/>
      <c r="AR341" s="105"/>
      <c r="AS341" s="43"/>
    </row>
    <row r="342" spans="5:45" x14ac:dyDescent="0.25">
      <c r="E342" s="105"/>
      <c r="F342" s="43"/>
      <c r="P342" s="105"/>
      <c r="Q342" s="105"/>
      <c r="R342" s="43"/>
      <c r="Z342" s="105"/>
      <c r="AA342" s="43"/>
      <c r="AH342" s="105"/>
      <c r="AI342" s="43"/>
      <c r="AR342" s="105"/>
      <c r="AS342" s="43"/>
    </row>
    <row r="343" spans="5:45" x14ac:dyDescent="0.25">
      <c r="E343" s="105"/>
      <c r="F343" s="43"/>
      <c r="P343" s="105"/>
      <c r="Q343" s="105"/>
      <c r="R343" s="43"/>
      <c r="Z343" s="105"/>
      <c r="AA343" s="43"/>
      <c r="AH343" s="105"/>
      <c r="AI343" s="43"/>
      <c r="AR343" s="105"/>
      <c r="AS343" s="43"/>
    </row>
    <row r="344" spans="5:45" x14ac:dyDescent="0.25">
      <c r="E344" s="105"/>
      <c r="F344" s="43"/>
      <c r="P344" s="105"/>
      <c r="Q344" s="105"/>
      <c r="R344" s="43"/>
      <c r="Z344" s="105"/>
      <c r="AA344" s="43"/>
      <c r="AH344" s="105"/>
      <c r="AI344" s="43"/>
      <c r="AR344" s="105"/>
      <c r="AS344" s="43"/>
    </row>
    <row r="345" spans="5:45" x14ac:dyDescent="0.25">
      <c r="E345" s="105"/>
      <c r="F345" s="43"/>
      <c r="P345" s="105"/>
      <c r="Q345" s="105"/>
      <c r="R345" s="43"/>
      <c r="Z345" s="105"/>
      <c r="AA345" s="43"/>
      <c r="AH345" s="105"/>
      <c r="AI345" s="43"/>
      <c r="AR345" s="105"/>
      <c r="AS345" s="43"/>
    </row>
    <row r="346" spans="5:45" x14ac:dyDescent="0.25">
      <c r="E346" s="105"/>
      <c r="F346" s="43"/>
      <c r="P346" s="105"/>
      <c r="Q346" s="105"/>
      <c r="R346" s="43"/>
      <c r="Z346" s="105"/>
      <c r="AA346" s="43"/>
      <c r="AH346" s="105"/>
      <c r="AI346" s="43"/>
      <c r="AR346" s="105"/>
      <c r="AS346" s="43"/>
    </row>
    <row r="347" spans="5:45" x14ac:dyDescent="0.25">
      <c r="E347" s="105"/>
      <c r="F347" s="43"/>
      <c r="P347" s="105"/>
      <c r="Q347" s="105"/>
      <c r="R347" s="43"/>
      <c r="Z347" s="105"/>
      <c r="AA347" s="43"/>
      <c r="AH347" s="105"/>
      <c r="AI347" s="43"/>
      <c r="AR347" s="105"/>
      <c r="AS347" s="43"/>
    </row>
    <row r="348" spans="5:45" x14ac:dyDescent="0.25">
      <c r="E348" s="105"/>
      <c r="F348" s="43"/>
      <c r="P348" s="105"/>
      <c r="Q348" s="105"/>
      <c r="R348" s="43"/>
      <c r="Z348" s="105"/>
      <c r="AA348" s="43"/>
      <c r="AH348" s="105"/>
      <c r="AI348" s="43"/>
      <c r="AR348" s="105"/>
      <c r="AS348" s="43"/>
    </row>
    <row r="349" spans="5:45" x14ac:dyDescent="0.25">
      <c r="E349" s="105"/>
      <c r="F349" s="43"/>
      <c r="P349" s="105"/>
      <c r="Q349" s="105"/>
      <c r="R349" s="43"/>
      <c r="Z349" s="105"/>
      <c r="AA349" s="43"/>
      <c r="AH349" s="105"/>
      <c r="AI349" s="43"/>
      <c r="AR349" s="105"/>
      <c r="AS349" s="43"/>
    </row>
    <row r="350" spans="5:45" x14ac:dyDescent="0.25">
      <c r="E350" s="105"/>
      <c r="F350" s="43"/>
      <c r="P350" s="105"/>
      <c r="Q350" s="105"/>
      <c r="R350" s="43"/>
      <c r="Z350" s="105"/>
      <c r="AA350" s="43"/>
      <c r="AH350" s="105"/>
      <c r="AI350" s="43"/>
      <c r="AR350" s="105"/>
      <c r="AS350" s="43"/>
    </row>
    <row r="351" spans="5:45" x14ac:dyDescent="0.25">
      <c r="E351" s="105"/>
      <c r="F351" s="43"/>
      <c r="P351" s="105"/>
      <c r="Q351" s="105"/>
      <c r="R351" s="43"/>
      <c r="Z351" s="105"/>
      <c r="AA351" s="43"/>
      <c r="AH351" s="105"/>
      <c r="AI351" s="43"/>
      <c r="AR351" s="105"/>
      <c r="AS351" s="43"/>
    </row>
    <row r="352" spans="5:45" x14ac:dyDescent="0.25">
      <c r="E352" s="105"/>
      <c r="F352" s="43"/>
      <c r="P352" s="105"/>
      <c r="Q352" s="105"/>
      <c r="R352" s="43"/>
      <c r="Z352" s="105"/>
      <c r="AA352" s="43"/>
      <c r="AH352" s="105"/>
      <c r="AI352" s="43"/>
      <c r="AR352" s="105"/>
      <c r="AS352" s="43"/>
    </row>
    <row r="353" spans="5:45" x14ac:dyDescent="0.25">
      <c r="E353" s="105"/>
      <c r="F353" s="43"/>
      <c r="P353" s="105"/>
      <c r="Q353" s="105"/>
      <c r="R353" s="43"/>
      <c r="Z353" s="105"/>
      <c r="AA353" s="43"/>
      <c r="AH353" s="105"/>
      <c r="AI353" s="43"/>
      <c r="AR353" s="105"/>
      <c r="AS353" s="43"/>
    </row>
    <row r="354" spans="5:45" x14ac:dyDescent="0.25">
      <c r="E354" s="105"/>
      <c r="F354" s="43"/>
      <c r="P354" s="105"/>
      <c r="Q354" s="105"/>
      <c r="R354" s="43"/>
      <c r="Z354" s="105"/>
      <c r="AA354" s="43"/>
      <c r="AH354" s="105"/>
      <c r="AI354" s="43"/>
      <c r="AR354" s="105"/>
      <c r="AS354" s="43"/>
    </row>
    <row r="355" spans="5:45" x14ac:dyDescent="0.25">
      <c r="E355" s="105"/>
      <c r="F355" s="43"/>
      <c r="P355" s="105"/>
      <c r="Q355" s="105"/>
      <c r="R355" s="43"/>
      <c r="Z355" s="105"/>
      <c r="AA355" s="43"/>
      <c r="AH355" s="105"/>
      <c r="AI355" s="43"/>
      <c r="AR355" s="105"/>
      <c r="AS355" s="43"/>
    </row>
    <row r="356" spans="5:45" x14ac:dyDescent="0.25">
      <c r="E356" s="105"/>
      <c r="F356" s="43"/>
      <c r="P356" s="105"/>
      <c r="Q356" s="105"/>
      <c r="R356" s="43"/>
      <c r="Z356" s="105"/>
      <c r="AA356" s="43"/>
      <c r="AH356" s="105"/>
      <c r="AI356" s="43"/>
      <c r="AR356" s="105"/>
      <c r="AS356" s="43"/>
    </row>
    <row r="357" spans="5:45" x14ac:dyDescent="0.25">
      <c r="E357" s="105"/>
      <c r="F357" s="43"/>
      <c r="P357" s="105"/>
      <c r="Q357" s="105"/>
      <c r="R357" s="43"/>
      <c r="Z357" s="105"/>
      <c r="AA357" s="43"/>
      <c r="AH357" s="105"/>
      <c r="AI357" s="43"/>
      <c r="AR357" s="105"/>
      <c r="AS357" s="43"/>
    </row>
    <row r="358" spans="5:45" x14ac:dyDescent="0.25">
      <c r="E358" s="105"/>
      <c r="F358" s="43"/>
      <c r="P358" s="105"/>
      <c r="Q358" s="105"/>
      <c r="R358" s="43"/>
      <c r="Z358" s="105"/>
      <c r="AA358" s="43"/>
      <c r="AH358" s="105"/>
      <c r="AI358" s="43"/>
      <c r="AR358" s="105"/>
      <c r="AS358" s="43"/>
    </row>
    <row r="359" spans="5:45" x14ac:dyDescent="0.25">
      <c r="E359" s="105"/>
      <c r="F359" s="43"/>
      <c r="P359" s="105"/>
      <c r="Q359" s="105"/>
      <c r="R359" s="43"/>
      <c r="Z359" s="105"/>
      <c r="AA359" s="43"/>
      <c r="AH359" s="105"/>
      <c r="AI359" s="43"/>
      <c r="AR359" s="105"/>
      <c r="AS359" s="43"/>
    </row>
    <row r="360" spans="5:45" x14ac:dyDescent="0.25">
      <c r="E360" s="105"/>
      <c r="F360" s="43"/>
      <c r="P360" s="105"/>
      <c r="Q360" s="105"/>
      <c r="R360" s="43"/>
      <c r="Z360" s="105"/>
      <c r="AA360" s="43"/>
      <c r="AH360" s="105"/>
      <c r="AI360" s="43"/>
      <c r="AR360" s="105"/>
      <c r="AS360" s="43"/>
    </row>
    <row r="361" spans="5:45" x14ac:dyDescent="0.25">
      <c r="E361" s="105"/>
      <c r="F361" s="43"/>
      <c r="P361" s="105"/>
      <c r="Q361" s="105"/>
      <c r="R361" s="43"/>
      <c r="Z361" s="105"/>
      <c r="AA361" s="43"/>
      <c r="AH361" s="105"/>
      <c r="AI361" s="43"/>
      <c r="AR361" s="105"/>
      <c r="AS361" s="43"/>
    </row>
    <row r="362" spans="5:45" x14ac:dyDescent="0.25">
      <c r="E362" s="105"/>
      <c r="F362" s="43"/>
      <c r="P362" s="105"/>
      <c r="Q362" s="105"/>
      <c r="R362" s="43"/>
      <c r="Z362" s="105"/>
      <c r="AA362" s="43"/>
      <c r="AH362" s="105"/>
      <c r="AI362" s="43"/>
      <c r="AR362" s="105"/>
      <c r="AS362" s="43"/>
    </row>
    <row r="363" spans="5:45" x14ac:dyDescent="0.25">
      <c r="E363" s="105"/>
      <c r="F363" s="43"/>
      <c r="P363" s="105"/>
      <c r="Q363" s="105"/>
      <c r="R363" s="43"/>
      <c r="Z363" s="105"/>
      <c r="AA363" s="43"/>
      <c r="AH363" s="105"/>
      <c r="AI363" s="43"/>
      <c r="AR363" s="105"/>
      <c r="AS363" s="43"/>
    </row>
    <row r="364" spans="5:45" x14ac:dyDescent="0.25">
      <c r="E364" s="105"/>
      <c r="F364" s="43"/>
      <c r="P364" s="105"/>
      <c r="Q364" s="105"/>
      <c r="R364" s="43"/>
      <c r="Z364" s="105"/>
      <c r="AA364" s="43"/>
      <c r="AH364" s="105"/>
      <c r="AI364" s="43"/>
      <c r="AR364" s="105"/>
      <c r="AS364" s="43"/>
    </row>
    <row r="365" spans="5:45" x14ac:dyDescent="0.25">
      <c r="E365" s="105"/>
      <c r="F365" s="43"/>
      <c r="P365" s="105"/>
      <c r="Q365" s="105"/>
      <c r="R365" s="43"/>
      <c r="Z365" s="105"/>
      <c r="AA365" s="43"/>
      <c r="AH365" s="105"/>
      <c r="AI365" s="43"/>
      <c r="AR365" s="105"/>
      <c r="AS365" s="43"/>
    </row>
    <row r="366" spans="5:45" x14ac:dyDescent="0.25">
      <c r="E366" s="105"/>
      <c r="F366" s="43"/>
      <c r="P366" s="105"/>
      <c r="Q366" s="105"/>
      <c r="R366" s="43"/>
      <c r="Z366" s="105"/>
      <c r="AA366" s="43"/>
      <c r="AH366" s="105"/>
      <c r="AI366" s="43"/>
      <c r="AR366" s="105"/>
      <c r="AS366" s="43"/>
    </row>
    <row r="367" spans="5:45" x14ac:dyDescent="0.25">
      <c r="E367" s="105"/>
      <c r="F367" s="43"/>
      <c r="P367" s="105"/>
      <c r="Q367" s="105"/>
      <c r="R367" s="43"/>
      <c r="Z367" s="105"/>
      <c r="AA367" s="43"/>
      <c r="AH367" s="105"/>
      <c r="AI367" s="43"/>
      <c r="AR367" s="105"/>
      <c r="AS367" s="43"/>
    </row>
    <row r="368" spans="5:45" x14ac:dyDescent="0.25">
      <c r="E368" s="105"/>
      <c r="F368" s="43"/>
      <c r="P368" s="105"/>
      <c r="Q368" s="105"/>
      <c r="R368" s="43"/>
      <c r="Z368" s="105"/>
      <c r="AA368" s="43"/>
      <c r="AH368" s="105"/>
      <c r="AI368" s="43"/>
      <c r="AR368" s="105"/>
      <c r="AS368" s="43"/>
    </row>
    <row r="369" spans="5:45" x14ac:dyDescent="0.25">
      <c r="E369" s="105"/>
      <c r="F369" s="43"/>
      <c r="P369" s="105"/>
      <c r="Q369" s="105"/>
      <c r="R369" s="43"/>
      <c r="Z369" s="105"/>
      <c r="AA369" s="43"/>
      <c r="AH369" s="105"/>
      <c r="AI369" s="43"/>
      <c r="AR369" s="105"/>
      <c r="AS369" s="43"/>
    </row>
    <row r="370" spans="5:45" x14ac:dyDescent="0.25">
      <c r="E370" s="105"/>
      <c r="F370" s="43"/>
      <c r="P370" s="105"/>
      <c r="Q370" s="105"/>
      <c r="R370" s="43"/>
      <c r="Z370" s="105"/>
      <c r="AA370" s="43"/>
      <c r="AH370" s="105"/>
      <c r="AI370" s="43"/>
      <c r="AR370" s="105"/>
      <c r="AS370" s="43"/>
    </row>
    <row r="371" spans="5:45" x14ac:dyDescent="0.25">
      <c r="E371" s="105"/>
      <c r="F371" s="43"/>
      <c r="P371" s="105"/>
      <c r="Q371" s="105"/>
      <c r="R371" s="43"/>
      <c r="Z371" s="105"/>
      <c r="AA371" s="43"/>
      <c r="AH371" s="105"/>
      <c r="AI371" s="43"/>
      <c r="AR371" s="105"/>
      <c r="AS371" s="43"/>
    </row>
    <row r="372" spans="5:45" x14ac:dyDescent="0.25">
      <c r="E372" s="105"/>
      <c r="F372" s="43"/>
      <c r="P372" s="105"/>
      <c r="Q372" s="105"/>
      <c r="R372" s="43"/>
      <c r="Z372" s="105"/>
      <c r="AA372" s="43"/>
      <c r="AH372" s="105"/>
      <c r="AI372" s="43"/>
      <c r="AR372" s="105"/>
      <c r="AS372" s="43"/>
    </row>
    <row r="373" spans="5:45" x14ac:dyDescent="0.25">
      <c r="E373" s="105"/>
      <c r="F373" s="43"/>
      <c r="P373" s="105"/>
      <c r="Q373" s="105"/>
      <c r="R373" s="43"/>
      <c r="Z373" s="105"/>
      <c r="AA373" s="43"/>
      <c r="AH373" s="105"/>
      <c r="AI373" s="43"/>
      <c r="AR373" s="105"/>
      <c r="AS373" s="43"/>
    </row>
    <row r="374" spans="5:45" x14ac:dyDescent="0.25">
      <c r="E374" s="105"/>
      <c r="F374" s="43"/>
      <c r="P374" s="105"/>
      <c r="Q374" s="105"/>
      <c r="R374" s="43"/>
      <c r="Z374" s="105"/>
      <c r="AA374" s="43"/>
      <c r="AH374" s="105"/>
      <c r="AI374" s="43"/>
      <c r="AR374" s="105"/>
      <c r="AS374" s="43"/>
    </row>
    <row r="375" spans="5:45" x14ac:dyDescent="0.25">
      <c r="E375" s="105"/>
      <c r="F375" s="43"/>
      <c r="P375" s="105"/>
      <c r="Q375" s="105"/>
      <c r="R375" s="43"/>
      <c r="Z375" s="105"/>
      <c r="AA375" s="43"/>
      <c r="AH375" s="105"/>
      <c r="AI375" s="43"/>
      <c r="AR375" s="105"/>
      <c r="AS375" s="43"/>
    </row>
    <row r="376" spans="5:45" x14ac:dyDescent="0.25">
      <c r="E376" s="105"/>
      <c r="F376" s="43"/>
      <c r="P376" s="105"/>
      <c r="Q376" s="105"/>
      <c r="R376" s="43"/>
      <c r="Z376" s="105"/>
      <c r="AA376" s="43"/>
      <c r="AH376" s="105"/>
      <c r="AI376" s="43"/>
      <c r="AR376" s="105"/>
      <c r="AS376" s="43"/>
    </row>
    <row r="377" spans="5:45" x14ac:dyDescent="0.25">
      <c r="E377" s="105"/>
      <c r="F377" s="43"/>
      <c r="P377" s="105"/>
      <c r="Q377" s="105"/>
      <c r="R377" s="43"/>
      <c r="Z377" s="105"/>
      <c r="AA377" s="43"/>
      <c r="AH377" s="105"/>
      <c r="AI377" s="43"/>
      <c r="AR377" s="105"/>
      <c r="AS377" s="43"/>
    </row>
    <row r="378" spans="5:45" x14ac:dyDescent="0.25">
      <c r="E378" s="105"/>
      <c r="F378" s="43"/>
      <c r="P378" s="105"/>
      <c r="Q378" s="105"/>
      <c r="R378" s="43"/>
      <c r="Z378" s="105"/>
      <c r="AA378" s="43"/>
      <c r="AH378" s="105"/>
      <c r="AI378" s="43"/>
      <c r="AR378" s="105"/>
      <c r="AS378" s="43"/>
    </row>
    <row r="379" spans="5:45" x14ac:dyDescent="0.25">
      <c r="E379" s="105"/>
      <c r="F379" s="43"/>
      <c r="P379" s="105"/>
      <c r="Q379" s="105"/>
      <c r="R379" s="43"/>
      <c r="Z379" s="105"/>
      <c r="AA379" s="43"/>
      <c r="AH379" s="105"/>
      <c r="AI379" s="43"/>
      <c r="AR379" s="105"/>
      <c r="AS379" s="43"/>
    </row>
    <row r="380" spans="5:45" x14ac:dyDescent="0.25">
      <c r="E380" s="105"/>
      <c r="F380" s="43"/>
      <c r="P380" s="105"/>
      <c r="Q380" s="105"/>
      <c r="R380" s="43"/>
      <c r="Z380" s="105"/>
      <c r="AA380" s="43"/>
      <c r="AH380" s="105"/>
      <c r="AI380" s="43"/>
      <c r="AR380" s="105"/>
      <c r="AS380" s="43"/>
    </row>
    <row r="381" spans="5:45" x14ac:dyDescent="0.25">
      <c r="E381" s="105"/>
      <c r="F381" s="43"/>
      <c r="P381" s="105"/>
      <c r="Q381" s="105"/>
      <c r="R381" s="43"/>
      <c r="Z381" s="105"/>
      <c r="AA381" s="43"/>
      <c r="AH381" s="105"/>
      <c r="AI381" s="43"/>
      <c r="AR381" s="105"/>
      <c r="AS381" s="43"/>
    </row>
    <row r="382" spans="5:45" x14ac:dyDescent="0.25">
      <c r="E382" s="105"/>
      <c r="F382" s="43"/>
      <c r="P382" s="105"/>
      <c r="Q382" s="105"/>
      <c r="R382" s="43"/>
      <c r="Z382" s="105"/>
      <c r="AA382" s="43"/>
      <c r="AH382" s="105"/>
      <c r="AI382" s="43"/>
      <c r="AR382" s="105"/>
      <c r="AS382" s="43"/>
    </row>
    <row r="383" spans="5:45" x14ac:dyDescent="0.25">
      <c r="E383" s="105"/>
      <c r="F383" s="43"/>
      <c r="P383" s="105"/>
      <c r="Q383" s="105"/>
      <c r="R383" s="43"/>
      <c r="Z383" s="105"/>
      <c r="AA383" s="43"/>
      <c r="AH383" s="105"/>
      <c r="AI383" s="43"/>
      <c r="AR383" s="105"/>
      <c r="AS383" s="43"/>
    </row>
    <row r="384" spans="5:45" x14ac:dyDescent="0.25">
      <c r="E384" s="105"/>
      <c r="F384" s="43"/>
      <c r="P384" s="105"/>
      <c r="Q384" s="105"/>
      <c r="R384" s="43"/>
      <c r="Z384" s="105"/>
      <c r="AA384" s="43"/>
      <c r="AH384" s="105"/>
      <c r="AI384" s="43"/>
      <c r="AR384" s="105"/>
      <c r="AS384" s="43"/>
    </row>
    <row r="385" spans="5:45" x14ac:dyDescent="0.25">
      <c r="E385" s="105"/>
      <c r="F385" s="43"/>
      <c r="P385" s="105"/>
      <c r="Q385" s="105"/>
      <c r="R385" s="43"/>
      <c r="Z385" s="105"/>
      <c r="AA385" s="43"/>
      <c r="AH385" s="105"/>
      <c r="AI385" s="43"/>
      <c r="AR385" s="105"/>
      <c r="AS385" s="43"/>
    </row>
    <row r="386" spans="5:45" x14ac:dyDescent="0.25">
      <c r="E386" s="105"/>
      <c r="F386" s="43"/>
      <c r="P386" s="105"/>
      <c r="Q386" s="105"/>
      <c r="R386" s="43"/>
      <c r="Z386" s="105"/>
      <c r="AA386" s="43"/>
      <c r="AH386" s="105"/>
      <c r="AI386" s="43"/>
      <c r="AR386" s="105"/>
      <c r="AS386" s="43"/>
    </row>
    <row r="387" spans="5:45" x14ac:dyDescent="0.25">
      <c r="E387" s="105"/>
      <c r="F387" s="43"/>
      <c r="P387" s="105"/>
      <c r="Q387" s="105"/>
      <c r="R387" s="43"/>
      <c r="Z387" s="105"/>
      <c r="AA387" s="43"/>
      <c r="AH387" s="105"/>
      <c r="AI387" s="43"/>
      <c r="AR387" s="105"/>
      <c r="AS387" s="43"/>
    </row>
    <row r="388" spans="5:45" x14ac:dyDescent="0.25">
      <c r="E388" s="105"/>
      <c r="F388" s="43"/>
      <c r="P388" s="105"/>
      <c r="Q388" s="105"/>
      <c r="R388" s="43"/>
      <c r="Z388" s="105"/>
      <c r="AA388" s="43"/>
      <c r="AH388" s="105"/>
      <c r="AI388" s="43"/>
      <c r="AR388" s="105"/>
      <c r="AS388" s="43"/>
    </row>
    <row r="389" spans="5:45" x14ac:dyDescent="0.25">
      <c r="E389" s="105"/>
      <c r="F389" s="43"/>
      <c r="P389" s="105"/>
      <c r="Q389" s="105"/>
      <c r="R389" s="43"/>
      <c r="Z389" s="105"/>
      <c r="AA389" s="43"/>
      <c r="AH389" s="105"/>
      <c r="AI389" s="43"/>
      <c r="AR389" s="105"/>
      <c r="AS389" s="43"/>
    </row>
    <row r="390" spans="5:45" x14ac:dyDescent="0.25">
      <c r="E390" s="105"/>
      <c r="F390" s="43"/>
      <c r="P390" s="105"/>
      <c r="Q390" s="105"/>
      <c r="R390" s="43"/>
      <c r="Z390" s="105"/>
      <c r="AA390" s="43"/>
      <c r="AH390" s="105"/>
      <c r="AI390" s="43"/>
      <c r="AR390" s="105"/>
      <c r="AS390" s="43"/>
    </row>
    <row r="391" spans="5:45" x14ac:dyDescent="0.25">
      <c r="E391" s="105"/>
      <c r="F391" s="43"/>
      <c r="P391" s="105"/>
      <c r="Q391" s="105"/>
      <c r="R391" s="43"/>
      <c r="Z391" s="105"/>
      <c r="AA391" s="43"/>
      <c r="AH391" s="105"/>
      <c r="AI391" s="43"/>
      <c r="AR391" s="105"/>
      <c r="AS391" s="43"/>
    </row>
    <row r="392" spans="5:45" x14ac:dyDescent="0.25">
      <c r="E392" s="105"/>
      <c r="F392" s="43"/>
      <c r="P392" s="105"/>
      <c r="Q392" s="105"/>
      <c r="R392" s="43"/>
      <c r="Z392" s="105"/>
      <c r="AA392" s="43"/>
      <c r="AH392" s="105"/>
      <c r="AI392" s="43"/>
      <c r="AR392" s="105"/>
      <c r="AS392" s="43"/>
    </row>
    <row r="393" spans="5:45" x14ac:dyDescent="0.25">
      <c r="E393" s="105"/>
      <c r="F393" s="43"/>
      <c r="P393" s="105"/>
      <c r="Q393" s="105"/>
      <c r="R393" s="43"/>
      <c r="Z393" s="105"/>
      <c r="AA393" s="43"/>
      <c r="AH393" s="105"/>
      <c r="AI393" s="43"/>
      <c r="AR393" s="105"/>
      <c r="AS393" s="43"/>
    </row>
    <row r="394" spans="5:45" x14ac:dyDescent="0.25">
      <c r="E394" s="105"/>
      <c r="F394" s="43"/>
      <c r="P394" s="105"/>
      <c r="Q394" s="105"/>
      <c r="R394" s="43"/>
      <c r="Z394" s="105"/>
      <c r="AA394" s="43"/>
      <c r="AH394" s="105"/>
      <c r="AI394" s="43"/>
      <c r="AR394" s="105"/>
      <c r="AS394" s="43"/>
    </row>
    <row r="395" spans="5:45" x14ac:dyDescent="0.25">
      <c r="E395" s="105"/>
      <c r="F395" s="43"/>
      <c r="P395" s="105"/>
      <c r="Q395" s="105"/>
      <c r="R395" s="43"/>
      <c r="Z395" s="105"/>
      <c r="AA395" s="43"/>
      <c r="AH395" s="105"/>
      <c r="AI395" s="43"/>
      <c r="AR395" s="105"/>
      <c r="AS395" s="43"/>
    </row>
    <row r="396" spans="5:45" x14ac:dyDescent="0.25">
      <c r="E396" s="105"/>
      <c r="F396" s="43"/>
      <c r="P396" s="105"/>
      <c r="Q396" s="105"/>
      <c r="R396" s="43"/>
      <c r="Z396" s="105"/>
      <c r="AA396" s="43"/>
      <c r="AH396" s="105"/>
      <c r="AI396" s="43"/>
      <c r="AR396" s="105"/>
      <c r="AS396" s="43"/>
    </row>
    <row r="397" spans="5:45" x14ac:dyDescent="0.25">
      <c r="E397" s="105"/>
      <c r="F397" s="43"/>
      <c r="P397" s="105"/>
      <c r="Q397" s="105"/>
      <c r="R397" s="43"/>
      <c r="Z397" s="105"/>
      <c r="AA397" s="43"/>
      <c r="AH397" s="105"/>
      <c r="AI397" s="43"/>
      <c r="AR397" s="105"/>
      <c r="AS397" s="43"/>
    </row>
    <row r="398" spans="5:45" x14ac:dyDescent="0.25">
      <c r="E398" s="105"/>
      <c r="F398" s="43"/>
      <c r="P398" s="105"/>
      <c r="Q398" s="105"/>
      <c r="R398" s="43"/>
      <c r="Z398" s="105"/>
      <c r="AA398" s="43"/>
      <c r="AH398" s="105"/>
      <c r="AI398" s="43"/>
      <c r="AR398" s="105"/>
      <c r="AS398" s="43"/>
    </row>
    <row r="399" spans="5:45" x14ac:dyDescent="0.25">
      <c r="E399" s="105"/>
      <c r="F399" s="43"/>
      <c r="P399" s="105"/>
      <c r="Q399" s="105"/>
      <c r="R399" s="43"/>
      <c r="Z399" s="105"/>
      <c r="AA399" s="43"/>
      <c r="AH399" s="105"/>
      <c r="AI399" s="43"/>
      <c r="AR399" s="105"/>
      <c r="AS399" s="43"/>
    </row>
    <row r="400" spans="5:45" x14ac:dyDescent="0.25">
      <c r="E400" s="105"/>
      <c r="F400" s="43"/>
      <c r="P400" s="105"/>
      <c r="Q400" s="105"/>
      <c r="R400" s="43"/>
      <c r="Z400" s="105"/>
      <c r="AA400" s="43"/>
      <c r="AH400" s="105"/>
      <c r="AI400" s="43"/>
      <c r="AR400" s="105"/>
      <c r="AS400" s="43"/>
    </row>
    <row r="401" spans="5:45" x14ac:dyDescent="0.25">
      <c r="E401" s="105"/>
      <c r="F401" s="43"/>
      <c r="P401" s="105"/>
      <c r="Q401" s="105"/>
      <c r="R401" s="43"/>
      <c r="Z401" s="105"/>
      <c r="AA401" s="43"/>
      <c r="AH401" s="105"/>
      <c r="AI401" s="43"/>
      <c r="AR401" s="105"/>
      <c r="AS401" s="43"/>
    </row>
    <row r="402" spans="5:45" x14ac:dyDescent="0.25">
      <c r="E402" s="105"/>
      <c r="F402" s="43"/>
      <c r="P402" s="105"/>
      <c r="Q402" s="105"/>
      <c r="R402" s="43"/>
      <c r="Z402" s="105"/>
      <c r="AA402" s="43"/>
      <c r="AH402" s="105"/>
      <c r="AI402" s="43"/>
      <c r="AR402" s="105"/>
      <c r="AS402" s="43"/>
    </row>
    <row r="403" spans="5:45" x14ac:dyDescent="0.25">
      <c r="E403" s="105"/>
      <c r="F403" s="43"/>
      <c r="P403" s="105"/>
      <c r="Q403" s="105"/>
      <c r="R403" s="43"/>
      <c r="Z403" s="105"/>
      <c r="AA403" s="43"/>
      <c r="AH403" s="105"/>
      <c r="AI403" s="43"/>
      <c r="AR403" s="105"/>
      <c r="AS403" s="43"/>
    </row>
    <row r="404" spans="5:45" x14ac:dyDescent="0.25">
      <c r="E404" s="105"/>
      <c r="F404" s="43"/>
      <c r="P404" s="105"/>
      <c r="Q404" s="105"/>
      <c r="R404" s="43"/>
      <c r="Z404" s="105"/>
      <c r="AA404" s="43"/>
      <c r="AH404" s="105"/>
      <c r="AI404" s="43"/>
      <c r="AR404" s="105"/>
      <c r="AS404" s="43"/>
    </row>
    <row r="405" spans="5:45" x14ac:dyDescent="0.25">
      <c r="E405" s="105"/>
      <c r="F405" s="43"/>
      <c r="P405" s="105"/>
      <c r="Q405" s="105"/>
      <c r="R405" s="43"/>
      <c r="Z405" s="105"/>
      <c r="AA405" s="43"/>
      <c r="AH405" s="105"/>
      <c r="AI405" s="43"/>
      <c r="AR405" s="105"/>
      <c r="AS405" s="43"/>
    </row>
    <row r="406" spans="5:45" x14ac:dyDescent="0.25">
      <c r="E406" s="105"/>
      <c r="F406" s="43"/>
      <c r="P406" s="105"/>
      <c r="Q406" s="105"/>
      <c r="R406" s="43"/>
      <c r="Z406" s="105"/>
      <c r="AA406" s="43"/>
      <c r="AH406" s="105"/>
      <c r="AI406" s="43"/>
      <c r="AR406" s="105"/>
      <c r="AS406" s="43"/>
    </row>
    <row r="407" spans="5:45" x14ac:dyDescent="0.25">
      <c r="E407" s="105"/>
      <c r="F407" s="43"/>
      <c r="P407" s="105"/>
      <c r="Q407" s="105"/>
      <c r="R407" s="43"/>
      <c r="Z407" s="105"/>
      <c r="AA407" s="43"/>
      <c r="AH407" s="105"/>
      <c r="AI407" s="43"/>
      <c r="AR407" s="105"/>
      <c r="AS407" s="43"/>
    </row>
    <row r="408" spans="5:45" x14ac:dyDescent="0.25">
      <c r="E408" s="105"/>
      <c r="F408" s="43"/>
      <c r="P408" s="105"/>
      <c r="Q408" s="105"/>
      <c r="R408" s="43"/>
      <c r="Z408" s="105"/>
      <c r="AA408" s="43"/>
      <c r="AH408" s="105"/>
      <c r="AI408" s="43"/>
      <c r="AR408" s="105"/>
      <c r="AS408" s="43"/>
    </row>
    <row r="409" spans="5:45" x14ac:dyDescent="0.25">
      <c r="E409" s="105"/>
      <c r="F409" s="43"/>
      <c r="P409" s="105"/>
      <c r="Q409" s="105"/>
      <c r="R409" s="43"/>
      <c r="Z409" s="105"/>
      <c r="AA409" s="43"/>
      <c r="AH409" s="105"/>
      <c r="AI409" s="43"/>
      <c r="AR409" s="105"/>
      <c r="AS409" s="43"/>
    </row>
    <row r="410" spans="5:45" x14ac:dyDescent="0.25">
      <c r="E410" s="105"/>
      <c r="F410" s="43"/>
      <c r="P410" s="105"/>
      <c r="Q410" s="105"/>
      <c r="R410" s="43"/>
      <c r="Z410" s="105"/>
      <c r="AA410" s="43"/>
      <c r="AH410" s="105"/>
      <c r="AI410" s="43"/>
      <c r="AR410" s="105"/>
      <c r="AS410" s="43"/>
    </row>
    <row r="411" spans="5:45" x14ac:dyDescent="0.25">
      <c r="E411" s="105"/>
      <c r="F411" s="43"/>
      <c r="P411" s="105"/>
      <c r="Q411" s="105"/>
      <c r="R411" s="43"/>
      <c r="Z411" s="105"/>
      <c r="AA411" s="43"/>
      <c r="AH411" s="105"/>
      <c r="AI411" s="43"/>
      <c r="AR411" s="105"/>
      <c r="AS411" s="43"/>
    </row>
    <row r="412" spans="5:45" x14ac:dyDescent="0.25">
      <c r="E412" s="105"/>
      <c r="F412" s="43"/>
      <c r="P412" s="105"/>
      <c r="Q412" s="105"/>
      <c r="R412" s="43"/>
      <c r="Z412" s="105"/>
      <c r="AA412" s="43"/>
      <c r="AH412" s="105"/>
      <c r="AI412" s="43"/>
      <c r="AR412" s="105"/>
      <c r="AS412" s="43"/>
    </row>
    <row r="413" spans="5:45" x14ac:dyDescent="0.25">
      <c r="E413" s="105"/>
      <c r="F413" s="43"/>
      <c r="P413" s="105"/>
      <c r="Q413" s="105"/>
      <c r="R413" s="43"/>
      <c r="Z413" s="105"/>
      <c r="AA413" s="43"/>
      <c r="AH413" s="105"/>
      <c r="AI413" s="43"/>
      <c r="AR413" s="105"/>
      <c r="AS413" s="43"/>
    </row>
    <row r="414" spans="5:45" x14ac:dyDescent="0.25">
      <c r="E414" s="105"/>
      <c r="F414" s="43"/>
      <c r="P414" s="105"/>
      <c r="Q414" s="105"/>
      <c r="R414" s="43"/>
      <c r="Z414" s="105"/>
      <c r="AA414" s="43"/>
      <c r="AH414" s="105"/>
      <c r="AI414" s="43"/>
      <c r="AR414" s="105"/>
      <c r="AS414" s="43"/>
    </row>
    <row r="415" spans="5:45" x14ac:dyDescent="0.25">
      <c r="E415" s="105"/>
      <c r="F415" s="43"/>
      <c r="P415" s="105"/>
      <c r="Q415" s="105"/>
      <c r="R415" s="43"/>
      <c r="Z415" s="105"/>
      <c r="AA415" s="43"/>
      <c r="AH415" s="105"/>
      <c r="AI415" s="43"/>
      <c r="AR415" s="105"/>
      <c r="AS415" s="43"/>
    </row>
    <row r="416" spans="5:45" x14ac:dyDescent="0.25">
      <c r="E416" s="105"/>
      <c r="F416" s="43"/>
      <c r="P416" s="105"/>
      <c r="Q416" s="105"/>
      <c r="R416" s="43"/>
      <c r="Z416" s="105"/>
      <c r="AA416" s="43"/>
      <c r="AH416" s="105"/>
      <c r="AI416" s="43"/>
      <c r="AR416" s="105"/>
      <c r="AS416" s="43"/>
    </row>
    <row r="417" spans="5:45" x14ac:dyDescent="0.25">
      <c r="E417" s="105"/>
      <c r="F417" s="43"/>
      <c r="P417" s="105"/>
      <c r="Q417" s="105"/>
      <c r="R417" s="43"/>
      <c r="Z417" s="105"/>
      <c r="AA417" s="43"/>
      <c r="AH417" s="105"/>
      <c r="AI417" s="43"/>
      <c r="AR417" s="105"/>
      <c r="AS417" s="43"/>
    </row>
    <row r="418" spans="5:45" x14ac:dyDescent="0.25">
      <c r="E418" s="105"/>
      <c r="F418" s="43"/>
      <c r="P418" s="105"/>
      <c r="Q418" s="105"/>
      <c r="R418" s="43"/>
      <c r="Z418" s="105"/>
      <c r="AA418" s="43"/>
      <c r="AH418" s="105"/>
      <c r="AI418" s="43"/>
      <c r="AR418" s="105"/>
      <c r="AS418" s="43"/>
    </row>
    <row r="419" spans="5:45" x14ac:dyDescent="0.25">
      <c r="E419" s="105"/>
      <c r="F419" s="43"/>
      <c r="P419" s="105"/>
      <c r="Q419" s="105"/>
      <c r="R419" s="43"/>
      <c r="Z419" s="105"/>
      <c r="AA419" s="43"/>
      <c r="AH419" s="105"/>
      <c r="AI419" s="43"/>
      <c r="AR419" s="105"/>
      <c r="AS419" s="43"/>
    </row>
    <row r="420" spans="5:45" x14ac:dyDescent="0.25">
      <c r="E420" s="105"/>
      <c r="F420" s="43"/>
      <c r="P420" s="105"/>
      <c r="Q420" s="105"/>
      <c r="R420" s="43"/>
      <c r="Z420" s="105"/>
      <c r="AA420" s="43"/>
      <c r="AH420" s="105"/>
      <c r="AI420" s="43"/>
      <c r="AR420" s="105"/>
      <c r="AS420" s="43"/>
    </row>
    <row r="421" spans="5:45" x14ac:dyDescent="0.25">
      <c r="E421" s="105"/>
      <c r="F421" s="43"/>
      <c r="P421" s="105"/>
      <c r="Q421" s="105"/>
      <c r="R421" s="43"/>
      <c r="Z421" s="105"/>
      <c r="AA421" s="43"/>
      <c r="AH421" s="105"/>
      <c r="AI421" s="43"/>
      <c r="AR421" s="105"/>
      <c r="AS421" s="43"/>
    </row>
    <row r="422" spans="5:45" x14ac:dyDescent="0.25">
      <c r="E422" s="105"/>
      <c r="F422" s="43"/>
      <c r="P422" s="105"/>
      <c r="Q422" s="105"/>
      <c r="R422" s="43"/>
      <c r="Z422" s="105"/>
      <c r="AA422" s="43"/>
      <c r="AH422" s="105"/>
      <c r="AI422" s="43"/>
      <c r="AR422" s="105"/>
      <c r="AS422" s="43"/>
    </row>
    <row r="423" spans="5:45" x14ac:dyDescent="0.25">
      <c r="E423" s="105"/>
      <c r="F423" s="43"/>
      <c r="P423" s="105"/>
      <c r="Q423" s="105"/>
      <c r="R423" s="43"/>
      <c r="Z423" s="105"/>
      <c r="AA423" s="43"/>
      <c r="AH423" s="105"/>
      <c r="AI423" s="43"/>
      <c r="AR423" s="105"/>
      <c r="AS423" s="43"/>
    </row>
    <row r="424" spans="5:45" x14ac:dyDescent="0.25">
      <c r="E424" s="105"/>
      <c r="F424" s="43"/>
      <c r="P424" s="105"/>
      <c r="Q424" s="105"/>
      <c r="R424" s="43"/>
      <c r="Z424" s="105"/>
      <c r="AA424" s="43"/>
      <c r="AH424" s="105"/>
      <c r="AI424" s="43"/>
      <c r="AR424" s="105"/>
      <c r="AS424" s="43"/>
    </row>
    <row r="425" spans="5:45" x14ac:dyDescent="0.25">
      <c r="E425" s="105"/>
      <c r="F425" s="43"/>
      <c r="P425" s="105"/>
      <c r="Q425" s="105"/>
      <c r="R425" s="43"/>
      <c r="Z425" s="105"/>
      <c r="AA425" s="43"/>
      <c r="AH425" s="105"/>
      <c r="AI425" s="43"/>
      <c r="AR425" s="105"/>
      <c r="AS425" s="43"/>
    </row>
    <row r="426" spans="5:45" x14ac:dyDescent="0.25">
      <c r="E426" s="105"/>
      <c r="F426" s="43"/>
      <c r="P426" s="105"/>
      <c r="Q426" s="105"/>
      <c r="R426" s="43"/>
      <c r="Z426" s="105"/>
      <c r="AA426" s="43"/>
      <c r="AH426" s="105"/>
      <c r="AI426" s="43"/>
      <c r="AR426" s="105"/>
      <c r="AS426" s="43"/>
    </row>
    <row r="427" spans="5:45" x14ac:dyDescent="0.25">
      <c r="E427" s="105"/>
      <c r="F427" s="43"/>
      <c r="P427" s="105"/>
      <c r="Q427" s="105"/>
      <c r="R427" s="43"/>
      <c r="Z427" s="105"/>
      <c r="AA427" s="43"/>
      <c r="AH427" s="105"/>
      <c r="AI427" s="43"/>
      <c r="AR427" s="105"/>
      <c r="AS427" s="43"/>
    </row>
    <row r="428" spans="5:45" x14ac:dyDescent="0.25">
      <c r="E428" s="105"/>
      <c r="F428" s="43"/>
      <c r="P428" s="105"/>
      <c r="Q428" s="105"/>
      <c r="R428" s="43"/>
      <c r="Z428" s="105"/>
      <c r="AA428" s="43"/>
      <c r="AH428" s="105"/>
      <c r="AI428" s="43"/>
      <c r="AR428" s="105"/>
      <c r="AS428" s="43"/>
    </row>
    <row r="429" spans="5:45" x14ac:dyDescent="0.25">
      <c r="E429" s="105"/>
      <c r="F429" s="43"/>
      <c r="P429" s="105"/>
      <c r="Q429" s="105"/>
      <c r="R429" s="43"/>
      <c r="Z429" s="105"/>
      <c r="AA429" s="43"/>
      <c r="AH429" s="105"/>
      <c r="AI429" s="43"/>
      <c r="AR429" s="105"/>
      <c r="AS429" s="43"/>
    </row>
    <row r="430" spans="5:45" x14ac:dyDescent="0.25">
      <c r="E430" s="105"/>
      <c r="F430" s="43"/>
      <c r="P430" s="105"/>
      <c r="Q430" s="105"/>
      <c r="R430" s="43"/>
      <c r="Z430" s="105"/>
      <c r="AA430" s="43"/>
      <c r="AH430" s="105"/>
      <c r="AI430" s="43"/>
      <c r="AR430" s="105"/>
      <c r="AS430" s="43"/>
    </row>
    <row r="431" spans="5:45" x14ac:dyDescent="0.25">
      <c r="E431" s="105"/>
      <c r="F431" s="43"/>
      <c r="P431" s="105"/>
      <c r="Q431" s="105"/>
      <c r="R431" s="43"/>
      <c r="Z431" s="105"/>
      <c r="AA431" s="43"/>
      <c r="AH431" s="105"/>
      <c r="AI431" s="43"/>
      <c r="AR431" s="105"/>
      <c r="AS431" s="43"/>
    </row>
    <row r="432" spans="5:45" x14ac:dyDescent="0.25">
      <c r="E432" s="105"/>
      <c r="F432" s="43"/>
      <c r="P432" s="105"/>
      <c r="Q432" s="105"/>
      <c r="R432" s="43"/>
      <c r="Z432" s="105"/>
      <c r="AA432" s="43"/>
      <c r="AH432" s="105"/>
      <c r="AI432" s="43"/>
      <c r="AR432" s="105"/>
      <c r="AS432" s="43"/>
    </row>
    <row r="433" spans="5:45" x14ac:dyDescent="0.25">
      <c r="E433" s="105"/>
      <c r="F433" s="43"/>
      <c r="P433" s="105"/>
      <c r="Q433" s="105"/>
      <c r="R433" s="43"/>
      <c r="Z433" s="105"/>
      <c r="AA433" s="43"/>
      <c r="AH433" s="105"/>
      <c r="AI433" s="43"/>
      <c r="AR433" s="105"/>
      <c r="AS433" s="43"/>
    </row>
    <row r="434" spans="5:45" x14ac:dyDescent="0.25">
      <c r="E434" s="105"/>
      <c r="F434" s="43"/>
      <c r="P434" s="105"/>
      <c r="Q434" s="105"/>
      <c r="R434" s="43"/>
      <c r="Z434" s="105"/>
      <c r="AA434" s="43"/>
      <c r="AH434" s="105"/>
      <c r="AI434" s="43"/>
      <c r="AR434" s="105"/>
      <c r="AS434" s="43"/>
    </row>
    <row r="435" spans="5:45" x14ac:dyDescent="0.25">
      <c r="E435" s="105"/>
      <c r="F435" s="43"/>
      <c r="P435" s="105"/>
      <c r="Q435" s="105"/>
      <c r="R435" s="43"/>
      <c r="Z435" s="105"/>
      <c r="AA435" s="43"/>
      <c r="AH435" s="105"/>
      <c r="AI435" s="43"/>
      <c r="AR435" s="105"/>
      <c r="AS435" s="43"/>
    </row>
    <row r="436" spans="5:45" x14ac:dyDescent="0.25">
      <c r="E436" s="105"/>
      <c r="F436" s="43"/>
      <c r="P436" s="105"/>
      <c r="Q436" s="105"/>
      <c r="R436" s="43"/>
      <c r="Z436" s="105"/>
      <c r="AA436" s="43"/>
      <c r="AH436" s="105"/>
      <c r="AI436" s="43"/>
      <c r="AR436" s="105"/>
      <c r="AS436" s="43"/>
    </row>
    <row r="437" spans="5:45" x14ac:dyDescent="0.25">
      <c r="E437" s="105"/>
      <c r="F437" s="43"/>
      <c r="P437" s="105"/>
      <c r="Q437" s="105"/>
      <c r="R437" s="43"/>
      <c r="Z437" s="105"/>
      <c r="AA437" s="43"/>
      <c r="AH437" s="105"/>
      <c r="AI437" s="43"/>
      <c r="AR437" s="105"/>
      <c r="AS437" s="43"/>
    </row>
    <row r="438" spans="5:45" x14ac:dyDescent="0.25">
      <c r="E438" s="105"/>
      <c r="F438" s="43"/>
      <c r="P438" s="105"/>
      <c r="Q438" s="105"/>
      <c r="R438" s="43"/>
      <c r="Z438" s="105"/>
      <c r="AA438" s="43"/>
      <c r="AH438" s="105"/>
      <c r="AI438" s="43"/>
      <c r="AR438" s="105"/>
      <c r="AS438" s="43"/>
    </row>
    <row r="439" spans="5:45" x14ac:dyDescent="0.25">
      <c r="E439" s="105"/>
      <c r="F439" s="43"/>
      <c r="P439" s="105"/>
      <c r="Q439" s="105"/>
      <c r="R439" s="43"/>
      <c r="Z439" s="105"/>
      <c r="AA439" s="43"/>
      <c r="AH439" s="105"/>
      <c r="AI439" s="43"/>
      <c r="AR439" s="105"/>
      <c r="AS439" s="43"/>
    </row>
    <row r="440" spans="5:45" x14ac:dyDescent="0.25">
      <c r="E440" s="105"/>
      <c r="F440" s="43"/>
      <c r="P440" s="105"/>
      <c r="Q440" s="105"/>
      <c r="R440" s="43"/>
      <c r="Z440" s="105"/>
      <c r="AA440" s="43"/>
      <c r="AH440" s="105"/>
      <c r="AI440" s="43"/>
      <c r="AR440" s="105"/>
      <c r="AS440" s="43"/>
    </row>
    <row r="441" spans="5:45" x14ac:dyDescent="0.25">
      <c r="E441" s="105"/>
      <c r="F441" s="43"/>
      <c r="P441" s="105"/>
      <c r="Q441" s="105"/>
      <c r="R441" s="43"/>
      <c r="Z441" s="105"/>
      <c r="AA441" s="43"/>
      <c r="AH441" s="105"/>
      <c r="AI441" s="43"/>
      <c r="AR441" s="105"/>
      <c r="AS441" s="43"/>
    </row>
    <row r="442" spans="5:45" x14ac:dyDescent="0.25">
      <c r="E442" s="105"/>
      <c r="F442" s="43"/>
      <c r="P442" s="105"/>
      <c r="Q442" s="105"/>
      <c r="R442" s="43"/>
      <c r="Z442" s="105"/>
      <c r="AA442" s="43"/>
      <c r="AH442" s="105"/>
      <c r="AI442" s="43"/>
      <c r="AR442" s="105"/>
      <c r="AS442" s="43"/>
    </row>
    <row r="443" spans="5:45" x14ac:dyDescent="0.25">
      <c r="E443" s="105"/>
      <c r="F443" s="43"/>
      <c r="P443" s="105"/>
      <c r="Q443" s="105"/>
      <c r="R443" s="43"/>
      <c r="Z443" s="105"/>
      <c r="AA443" s="43"/>
      <c r="AH443" s="105"/>
      <c r="AI443" s="43"/>
      <c r="AR443" s="105"/>
      <c r="AS443" s="43"/>
    </row>
    <row r="444" spans="5:45" x14ac:dyDescent="0.25">
      <c r="E444" s="105"/>
      <c r="F444" s="43"/>
      <c r="P444" s="105"/>
      <c r="Q444" s="105"/>
      <c r="R444" s="43"/>
      <c r="Z444" s="105"/>
      <c r="AA444" s="43"/>
      <c r="AH444" s="105"/>
      <c r="AI444" s="43"/>
      <c r="AR444" s="105"/>
      <c r="AS444" s="43"/>
    </row>
    <row r="445" spans="5:45" x14ac:dyDescent="0.25">
      <c r="E445" s="105"/>
      <c r="F445" s="43"/>
      <c r="P445" s="105"/>
      <c r="Q445" s="105"/>
      <c r="R445" s="43"/>
      <c r="Z445" s="105"/>
      <c r="AA445" s="43"/>
      <c r="AH445" s="105"/>
      <c r="AI445" s="43"/>
      <c r="AR445" s="105"/>
      <c r="AS445" s="43"/>
    </row>
    <row r="446" spans="5:45" x14ac:dyDescent="0.25">
      <c r="E446" s="105"/>
      <c r="F446" s="43"/>
      <c r="P446" s="105"/>
      <c r="Q446" s="105"/>
      <c r="R446" s="43"/>
      <c r="Z446" s="105"/>
      <c r="AA446" s="43"/>
      <c r="AH446" s="105"/>
      <c r="AI446" s="43"/>
      <c r="AR446" s="105"/>
      <c r="AS446" s="43"/>
    </row>
    <row r="447" spans="5:45" x14ac:dyDescent="0.25">
      <c r="E447" s="105"/>
      <c r="F447" s="43"/>
      <c r="P447" s="105"/>
      <c r="Q447" s="105"/>
      <c r="R447" s="43"/>
      <c r="Z447" s="105"/>
      <c r="AA447" s="43"/>
      <c r="AH447" s="105"/>
      <c r="AI447" s="43"/>
      <c r="AR447" s="105"/>
      <c r="AS447" s="43"/>
    </row>
    <row r="448" spans="5:45" x14ac:dyDescent="0.25">
      <c r="E448" s="105"/>
      <c r="F448" s="43"/>
      <c r="P448" s="105"/>
      <c r="Q448" s="105"/>
      <c r="R448" s="43"/>
      <c r="Z448" s="105"/>
      <c r="AA448" s="43"/>
      <c r="AH448" s="105"/>
      <c r="AI448" s="43"/>
      <c r="AR448" s="105"/>
      <c r="AS448" s="43"/>
    </row>
    <row r="449" spans="5:45" x14ac:dyDescent="0.25">
      <c r="E449" s="105"/>
      <c r="F449" s="43"/>
      <c r="P449" s="105"/>
      <c r="Q449" s="105"/>
      <c r="R449" s="43"/>
      <c r="Z449" s="105"/>
      <c r="AA449" s="43"/>
      <c r="AH449" s="105"/>
      <c r="AI449" s="43"/>
      <c r="AR449" s="105"/>
      <c r="AS449" s="43"/>
    </row>
    <row r="450" spans="5:45" x14ac:dyDescent="0.25">
      <c r="E450" s="105"/>
      <c r="F450" s="43"/>
      <c r="P450" s="105"/>
      <c r="Q450" s="105"/>
      <c r="R450" s="43"/>
      <c r="Z450" s="105"/>
      <c r="AA450" s="43"/>
      <c r="AH450" s="105"/>
      <c r="AI450" s="43"/>
      <c r="AR450" s="105"/>
      <c r="AS450" s="43"/>
    </row>
    <row r="451" spans="5:45" x14ac:dyDescent="0.25">
      <c r="E451" s="105"/>
      <c r="F451" s="43"/>
      <c r="P451" s="105"/>
      <c r="Q451" s="105"/>
      <c r="R451" s="43"/>
      <c r="Z451" s="105"/>
      <c r="AA451" s="43"/>
      <c r="AH451" s="105"/>
      <c r="AI451" s="43"/>
      <c r="AR451" s="105"/>
      <c r="AS451" s="43"/>
    </row>
    <row r="452" spans="5:45" x14ac:dyDescent="0.25">
      <c r="E452" s="105"/>
      <c r="F452" s="43"/>
      <c r="P452" s="105"/>
      <c r="Q452" s="105"/>
      <c r="R452" s="43"/>
      <c r="Z452" s="105"/>
      <c r="AA452" s="43"/>
      <c r="AH452" s="105"/>
      <c r="AI452" s="43"/>
      <c r="AR452" s="105"/>
      <c r="AS452" s="43"/>
    </row>
    <row r="453" spans="5:45" x14ac:dyDescent="0.25">
      <c r="E453" s="105"/>
      <c r="F453" s="43"/>
      <c r="P453" s="105"/>
      <c r="Q453" s="105"/>
      <c r="R453" s="43"/>
      <c r="Z453" s="105"/>
      <c r="AA453" s="43"/>
      <c r="AH453" s="105"/>
      <c r="AI453" s="43"/>
      <c r="AR453" s="105"/>
      <c r="AS453" s="43"/>
    </row>
    <row r="454" spans="5:45" x14ac:dyDescent="0.25">
      <c r="E454" s="105"/>
      <c r="F454" s="43"/>
      <c r="P454" s="105"/>
      <c r="Q454" s="105"/>
      <c r="R454" s="43"/>
      <c r="Z454" s="105"/>
      <c r="AA454" s="43"/>
      <c r="AH454" s="105"/>
      <c r="AI454" s="43"/>
      <c r="AR454" s="105"/>
      <c r="AS454" s="43"/>
    </row>
    <row r="455" spans="5:45" x14ac:dyDescent="0.25">
      <c r="E455" s="105"/>
      <c r="F455" s="43"/>
      <c r="P455" s="105"/>
      <c r="Q455" s="105"/>
      <c r="R455" s="43"/>
      <c r="Z455" s="105"/>
      <c r="AA455" s="43"/>
      <c r="AH455" s="105"/>
      <c r="AI455" s="43"/>
      <c r="AR455" s="105"/>
      <c r="AS455" s="43"/>
    </row>
    <row r="456" spans="5:45" x14ac:dyDescent="0.25">
      <c r="E456" s="105"/>
      <c r="F456" s="43"/>
      <c r="P456" s="105"/>
      <c r="Q456" s="105"/>
      <c r="R456" s="43"/>
      <c r="Z456" s="105"/>
      <c r="AA456" s="43"/>
      <c r="AH456" s="105"/>
      <c r="AI456" s="43"/>
      <c r="AR456" s="105"/>
      <c r="AS456" s="43"/>
    </row>
    <row r="457" spans="5:45" x14ac:dyDescent="0.25">
      <c r="E457" s="105"/>
      <c r="F457" s="43"/>
      <c r="P457" s="105"/>
      <c r="Q457" s="105"/>
      <c r="R457" s="43"/>
      <c r="Z457" s="105"/>
      <c r="AA457" s="43"/>
      <c r="AH457" s="105"/>
      <c r="AI457" s="43"/>
      <c r="AR457" s="105"/>
      <c r="AS457" s="43"/>
    </row>
    <row r="458" spans="5:45" x14ac:dyDescent="0.25">
      <c r="E458" s="105"/>
      <c r="F458" s="43"/>
      <c r="P458" s="105"/>
      <c r="Q458" s="105"/>
      <c r="R458" s="43"/>
      <c r="Z458" s="105"/>
      <c r="AA458" s="43"/>
      <c r="AH458" s="105"/>
      <c r="AI458" s="43"/>
      <c r="AR458" s="105"/>
      <c r="AS458" s="43"/>
    </row>
    <row r="459" spans="5:45" x14ac:dyDescent="0.25">
      <c r="E459" s="105"/>
      <c r="F459" s="43"/>
      <c r="P459" s="105"/>
      <c r="Q459" s="105"/>
      <c r="R459" s="43"/>
      <c r="Z459" s="105"/>
      <c r="AA459" s="43"/>
      <c r="AH459" s="105"/>
      <c r="AI459" s="43"/>
      <c r="AR459" s="105"/>
      <c r="AS459" s="43"/>
    </row>
    <row r="460" spans="5:45" x14ac:dyDescent="0.25">
      <c r="E460" s="105"/>
      <c r="F460" s="43"/>
      <c r="P460" s="105"/>
      <c r="Q460" s="105"/>
      <c r="R460" s="43"/>
      <c r="Z460" s="105"/>
      <c r="AA460" s="43"/>
      <c r="AH460" s="105"/>
      <c r="AI460" s="43"/>
      <c r="AR460" s="105"/>
      <c r="AS460" s="43"/>
    </row>
    <row r="461" spans="5:45" x14ac:dyDescent="0.25">
      <c r="E461" s="105"/>
      <c r="F461" s="43"/>
      <c r="P461" s="105"/>
      <c r="Q461" s="105"/>
      <c r="R461" s="43"/>
      <c r="Z461" s="105"/>
      <c r="AA461" s="43"/>
      <c r="AH461" s="105"/>
      <c r="AI461" s="43"/>
      <c r="AR461" s="105"/>
      <c r="AS461" s="43"/>
    </row>
    <row r="462" spans="5:45" x14ac:dyDescent="0.25">
      <c r="E462" s="105"/>
      <c r="F462" s="43"/>
      <c r="P462" s="105"/>
      <c r="Q462" s="105"/>
      <c r="R462" s="43"/>
      <c r="Z462" s="105"/>
      <c r="AA462" s="43"/>
      <c r="AH462" s="105"/>
      <c r="AI462" s="43"/>
      <c r="AR462" s="105"/>
      <c r="AS462" s="43"/>
    </row>
    <row r="463" spans="5:45" x14ac:dyDescent="0.25">
      <c r="E463" s="105"/>
      <c r="F463" s="43"/>
      <c r="P463" s="105"/>
      <c r="Q463" s="105"/>
      <c r="R463" s="43"/>
      <c r="Z463" s="105"/>
      <c r="AA463" s="43"/>
      <c r="AH463" s="105"/>
      <c r="AI463" s="43"/>
      <c r="AR463" s="105"/>
      <c r="AS463" s="43"/>
    </row>
    <row r="464" spans="5:45" x14ac:dyDescent="0.25">
      <c r="E464" s="105"/>
      <c r="F464" s="43"/>
      <c r="P464" s="105"/>
      <c r="Q464" s="105"/>
      <c r="R464" s="43"/>
      <c r="Z464" s="105"/>
      <c r="AA464" s="43"/>
      <c r="AH464" s="105"/>
      <c r="AI464" s="43"/>
      <c r="AR464" s="105"/>
      <c r="AS464" s="43"/>
    </row>
    <row r="465" spans="5:45" x14ac:dyDescent="0.25">
      <c r="E465" s="105"/>
      <c r="F465" s="43"/>
      <c r="P465" s="105"/>
      <c r="Q465" s="105"/>
      <c r="R465" s="43"/>
      <c r="Z465" s="105"/>
      <c r="AA465" s="43"/>
      <c r="AH465" s="105"/>
      <c r="AI465" s="43"/>
      <c r="AR465" s="105"/>
      <c r="AS465" s="43"/>
    </row>
    <row r="466" spans="5:45" x14ac:dyDescent="0.25">
      <c r="E466" s="105"/>
      <c r="F466" s="43"/>
      <c r="P466" s="105"/>
      <c r="Q466" s="105"/>
      <c r="R466" s="43"/>
      <c r="Z466" s="105"/>
      <c r="AA466" s="43"/>
      <c r="AH466" s="105"/>
      <c r="AI466" s="43"/>
      <c r="AR466" s="105"/>
      <c r="AS466" s="43"/>
    </row>
    <row r="467" spans="5:45" x14ac:dyDescent="0.25">
      <c r="E467" s="105"/>
      <c r="F467" s="43"/>
      <c r="P467" s="105"/>
      <c r="Q467" s="105"/>
      <c r="R467" s="43"/>
      <c r="Z467" s="105"/>
      <c r="AA467" s="43"/>
      <c r="AH467" s="105"/>
      <c r="AI467" s="43"/>
      <c r="AR467" s="105"/>
      <c r="AS467" s="43"/>
    </row>
    <row r="468" spans="5:45" x14ac:dyDescent="0.25">
      <c r="E468" s="105"/>
      <c r="F468" s="43"/>
      <c r="P468" s="105"/>
      <c r="Q468" s="105"/>
      <c r="R468" s="43"/>
      <c r="Z468" s="105"/>
      <c r="AA468" s="43"/>
      <c r="AH468" s="105"/>
      <c r="AI468" s="43"/>
      <c r="AR468" s="105"/>
      <c r="AS468" s="43"/>
    </row>
    <row r="469" spans="5:45" x14ac:dyDescent="0.25">
      <c r="E469" s="105"/>
      <c r="F469" s="43"/>
      <c r="P469" s="105"/>
      <c r="Q469" s="105"/>
      <c r="R469" s="43"/>
      <c r="Z469" s="105"/>
      <c r="AA469" s="43"/>
      <c r="AH469" s="105"/>
      <c r="AI469" s="43"/>
      <c r="AR469" s="105"/>
      <c r="AS469" s="43"/>
    </row>
    <row r="470" spans="5:45" x14ac:dyDescent="0.25">
      <c r="E470" s="105"/>
      <c r="F470" s="43"/>
      <c r="P470" s="105"/>
      <c r="Q470" s="105"/>
      <c r="R470" s="43"/>
      <c r="Z470" s="105"/>
      <c r="AA470" s="43"/>
      <c r="AH470" s="105"/>
      <c r="AI470" s="43"/>
      <c r="AR470" s="105"/>
      <c r="AS470" s="43"/>
    </row>
    <row r="471" spans="5:45" x14ac:dyDescent="0.25">
      <c r="E471" s="105"/>
      <c r="F471" s="43"/>
      <c r="P471" s="105"/>
      <c r="Q471" s="105"/>
      <c r="R471" s="43"/>
      <c r="Z471" s="105"/>
      <c r="AA471" s="43"/>
      <c r="AH471" s="105"/>
      <c r="AI471" s="43"/>
      <c r="AR471" s="105"/>
      <c r="AS471" s="43"/>
    </row>
    <row r="472" spans="5:45" x14ac:dyDescent="0.25">
      <c r="E472" s="105"/>
      <c r="F472" s="43"/>
      <c r="P472" s="105"/>
      <c r="Q472" s="105"/>
      <c r="R472" s="43"/>
      <c r="Z472" s="105"/>
      <c r="AA472" s="43"/>
      <c r="AH472" s="105"/>
      <c r="AI472" s="43"/>
      <c r="AR472" s="105"/>
      <c r="AS472" s="43"/>
    </row>
    <row r="473" spans="5:45" x14ac:dyDescent="0.25">
      <c r="E473" s="105"/>
      <c r="F473" s="43"/>
      <c r="P473" s="105"/>
      <c r="Q473" s="105"/>
      <c r="R473" s="43"/>
      <c r="Z473" s="105"/>
      <c r="AA473" s="43"/>
      <c r="AH473" s="105"/>
      <c r="AI473" s="43"/>
      <c r="AR473" s="105"/>
      <c r="AS473" s="43"/>
    </row>
    <row r="474" spans="5:45" x14ac:dyDescent="0.25">
      <c r="E474" s="105"/>
      <c r="F474" s="43"/>
      <c r="P474" s="105"/>
      <c r="Q474" s="105"/>
      <c r="R474" s="43"/>
      <c r="Z474" s="105"/>
      <c r="AA474" s="43"/>
      <c r="AH474" s="105"/>
      <c r="AI474" s="43"/>
      <c r="AR474" s="105"/>
      <c r="AS474" s="43"/>
    </row>
    <row r="475" spans="5:45" x14ac:dyDescent="0.25">
      <c r="E475" s="105"/>
      <c r="F475" s="43"/>
      <c r="P475" s="105"/>
      <c r="Q475" s="105"/>
      <c r="R475" s="43"/>
      <c r="Z475" s="105"/>
      <c r="AA475" s="43"/>
      <c r="AH475" s="105"/>
      <c r="AI475" s="43"/>
      <c r="AR475" s="105"/>
      <c r="AS475" s="43"/>
    </row>
    <row r="476" spans="5:45" x14ac:dyDescent="0.25">
      <c r="E476" s="105"/>
      <c r="F476" s="43"/>
      <c r="P476" s="105"/>
      <c r="Q476" s="105"/>
      <c r="R476" s="43"/>
      <c r="Z476" s="105"/>
      <c r="AA476" s="43"/>
      <c r="AH476" s="105"/>
      <c r="AI476" s="43"/>
      <c r="AR476" s="105"/>
      <c r="AS476" s="43"/>
    </row>
    <row r="477" spans="5:45" x14ac:dyDescent="0.25">
      <c r="E477" s="105"/>
      <c r="F477" s="43"/>
      <c r="P477" s="105"/>
      <c r="Q477" s="105"/>
      <c r="R477" s="43"/>
      <c r="Z477" s="105"/>
      <c r="AA477" s="43"/>
      <c r="AH477" s="105"/>
      <c r="AI477" s="43"/>
      <c r="AR477" s="105"/>
      <c r="AS477" s="43"/>
    </row>
    <row r="478" spans="5:45" x14ac:dyDescent="0.25">
      <c r="E478" s="105"/>
      <c r="F478" s="43"/>
      <c r="P478" s="105"/>
      <c r="Q478" s="105"/>
      <c r="R478" s="43"/>
      <c r="Z478" s="105"/>
      <c r="AA478" s="43"/>
      <c r="AH478" s="105"/>
      <c r="AI478" s="43"/>
      <c r="AR478" s="105"/>
      <c r="AS478" s="43"/>
    </row>
    <row r="479" spans="5:45" x14ac:dyDescent="0.25">
      <c r="E479" s="105"/>
      <c r="F479" s="43"/>
      <c r="P479" s="105"/>
      <c r="Q479" s="105"/>
      <c r="R479" s="43"/>
      <c r="Z479" s="105"/>
      <c r="AA479" s="43"/>
      <c r="AH479" s="105"/>
      <c r="AI479" s="43"/>
      <c r="AR479" s="105"/>
      <c r="AS479" s="43"/>
    </row>
    <row r="480" spans="5:45" x14ac:dyDescent="0.25">
      <c r="E480" s="105"/>
      <c r="F480" s="43"/>
      <c r="P480" s="105"/>
      <c r="Q480" s="105"/>
      <c r="R480" s="43"/>
      <c r="Z480" s="105"/>
      <c r="AA480" s="43"/>
      <c r="AH480" s="105"/>
      <c r="AI480" s="43"/>
      <c r="AR480" s="105"/>
      <c r="AS480" s="43"/>
    </row>
    <row r="481" spans="5:45" x14ac:dyDescent="0.25">
      <c r="E481" s="105"/>
      <c r="F481" s="43"/>
      <c r="P481" s="105"/>
      <c r="Q481" s="105"/>
      <c r="R481" s="43"/>
      <c r="Z481" s="105"/>
      <c r="AA481" s="43"/>
      <c r="AH481" s="105"/>
      <c r="AI481" s="43"/>
      <c r="AR481" s="105"/>
      <c r="AS481" s="43"/>
    </row>
    <row r="482" spans="5:45" x14ac:dyDescent="0.25">
      <c r="E482" s="105"/>
      <c r="F482" s="43"/>
      <c r="P482" s="105"/>
      <c r="Q482" s="105"/>
      <c r="R482" s="43"/>
      <c r="Z482" s="105"/>
      <c r="AA482" s="43"/>
      <c r="AH482" s="105"/>
      <c r="AI482" s="43"/>
      <c r="AR482" s="105"/>
      <c r="AS482" s="43"/>
    </row>
    <row r="483" spans="5:45" x14ac:dyDescent="0.25">
      <c r="E483" s="105"/>
      <c r="F483" s="43"/>
      <c r="P483" s="105"/>
      <c r="Q483" s="105"/>
      <c r="R483" s="43"/>
      <c r="Z483" s="105"/>
      <c r="AA483" s="43"/>
      <c r="AH483" s="105"/>
      <c r="AI483" s="43"/>
      <c r="AR483" s="105"/>
      <c r="AS483" s="43"/>
    </row>
    <row r="484" spans="5:45" x14ac:dyDescent="0.25">
      <c r="E484" s="105"/>
      <c r="F484" s="43"/>
      <c r="P484" s="105"/>
      <c r="Q484" s="105"/>
      <c r="R484" s="43"/>
      <c r="Z484" s="105"/>
      <c r="AA484" s="43"/>
      <c r="AH484" s="105"/>
      <c r="AI484" s="43"/>
      <c r="AR484" s="105"/>
      <c r="AS484" s="43"/>
    </row>
    <row r="485" spans="5:45" x14ac:dyDescent="0.25">
      <c r="E485" s="105"/>
      <c r="F485" s="43"/>
      <c r="P485" s="105"/>
      <c r="Q485" s="105"/>
      <c r="R485" s="43"/>
      <c r="Z485" s="105"/>
      <c r="AA485" s="43"/>
      <c r="AH485" s="105"/>
      <c r="AI485" s="43"/>
      <c r="AR485" s="105"/>
      <c r="AS485" s="43"/>
    </row>
    <row r="486" spans="5:45" x14ac:dyDescent="0.25">
      <c r="E486" s="105"/>
      <c r="F486" s="43"/>
      <c r="P486" s="105"/>
      <c r="Q486" s="105"/>
      <c r="R486" s="43"/>
      <c r="Z486" s="105"/>
      <c r="AA486" s="43"/>
      <c r="AH486" s="105"/>
      <c r="AI486" s="43"/>
      <c r="AR486" s="105"/>
      <c r="AS486" s="43"/>
    </row>
    <row r="487" spans="5:45" x14ac:dyDescent="0.25">
      <c r="E487" s="105"/>
      <c r="F487" s="43"/>
      <c r="P487" s="105"/>
      <c r="Q487" s="105"/>
      <c r="R487" s="43"/>
      <c r="Z487" s="105"/>
      <c r="AA487" s="43"/>
      <c r="AH487" s="105"/>
      <c r="AI487" s="43"/>
      <c r="AR487" s="105"/>
      <c r="AS487" s="43"/>
    </row>
    <row r="488" spans="5:45" x14ac:dyDescent="0.25">
      <c r="E488" s="105"/>
      <c r="F488" s="43"/>
      <c r="P488" s="105"/>
      <c r="Q488" s="105"/>
      <c r="R488" s="43"/>
      <c r="Z488" s="105"/>
      <c r="AA488" s="43"/>
      <c r="AH488" s="105"/>
      <c r="AI488" s="43"/>
      <c r="AR488" s="105"/>
      <c r="AS488" s="43"/>
    </row>
    <row r="489" spans="5:45" x14ac:dyDescent="0.25">
      <c r="E489" s="105"/>
      <c r="F489" s="43"/>
      <c r="P489" s="105"/>
      <c r="Q489" s="105"/>
      <c r="R489" s="43"/>
      <c r="Z489" s="105"/>
      <c r="AA489" s="43"/>
      <c r="AH489" s="105"/>
      <c r="AI489" s="43"/>
      <c r="AR489" s="105"/>
      <c r="AS489" s="43"/>
    </row>
    <row r="490" spans="5:45" x14ac:dyDescent="0.25">
      <c r="E490" s="105"/>
      <c r="F490" s="43"/>
      <c r="P490" s="105"/>
      <c r="Q490" s="105"/>
      <c r="R490" s="43"/>
      <c r="Z490" s="105"/>
      <c r="AA490" s="43"/>
      <c r="AH490" s="105"/>
      <c r="AI490" s="43"/>
      <c r="AR490" s="105"/>
      <c r="AS490" s="43"/>
    </row>
    <row r="491" spans="5:45" x14ac:dyDescent="0.25">
      <c r="E491" s="105"/>
      <c r="F491" s="43"/>
      <c r="P491" s="105"/>
      <c r="Q491" s="105"/>
      <c r="R491" s="43"/>
      <c r="Z491" s="105"/>
      <c r="AA491" s="43"/>
      <c r="AH491" s="105"/>
      <c r="AI491" s="43"/>
      <c r="AR491" s="105"/>
      <c r="AS491" s="43"/>
    </row>
    <row r="492" spans="5:45" x14ac:dyDescent="0.25">
      <c r="E492" s="105"/>
      <c r="F492" s="43"/>
      <c r="P492" s="105"/>
      <c r="Q492" s="105"/>
      <c r="R492" s="43"/>
      <c r="Z492" s="105"/>
      <c r="AA492" s="43"/>
      <c r="AH492" s="105"/>
      <c r="AI492" s="43"/>
      <c r="AR492" s="105"/>
      <c r="AS492" s="43"/>
    </row>
    <row r="493" spans="5:45" x14ac:dyDescent="0.25">
      <c r="E493" s="105"/>
      <c r="F493" s="43"/>
      <c r="P493" s="105"/>
      <c r="Q493" s="105"/>
      <c r="R493" s="43"/>
      <c r="Z493" s="105"/>
      <c r="AA493" s="43"/>
      <c r="AH493" s="105"/>
      <c r="AI493" s="43"/>
      <c r="AR493" s="105"/>
      <c r="AS493" s="43"/>
    </row>
    <row r="494" spans="5:45" x14ac:dyDescent="0.25">
      <c r="E494" s="105"/>
      <c r="F494" s="43"/>
      <c r="P494" s="105"/>
      <c r="Q494" s="105"/>
      <c r="R494" s="43"/>
      <c r="Z494" s="105"/>
      <c r="AA494" s="43"/>
      <c r="AH494" s="105"/>
      <c r="AI494" s="43"/>
      <c r="AR494" s="105"/>
      <c r="AS494" s="43"/>
    </row>
    <row r="495" spans="5:45" x14ac:dyDescent="0.25">
      <c r="E495" s="105"/>
      <c r="F495" s="43"/>
      <c r="P495" s="105"/>
      <c r="Q495" s="105"/>
      <c r="R495" s="43"/>
      <c r="Z495" s="105"/>
      <c r="AA495" s="43"/>
      <c r="AH495" s="105"/>
      <c r="AI495" s="43"/>
      <c r="AR495" s="105"/>
      <c r="AS495" s="43"/>
    </row>
    <row r="496" spans="5:45" x14ac:dyDescent="0.25">
      <c r="E496" s="105"/>
      <c r="F496" s="43"/>
      <c r="P496" s="105"/>
      <c r="Q496" s="105"/>
      <c r="R496" s="43"/>
      <c r="Z496" s="105"/>
      <c r="AA496" s="43"/>
      <c r="AH496" s="105"/>
      <c r="AI496" s="43"/>
      <c r="AR496" s="105"/>
      <c r="AS496" s="43"/>
    </row>
    <row r="497" spans="5:45" x14ac:dyDescent="0.25">
      <c r="E497" s="105"/>
      <c r="F497" s="43"/>
      <c r="P497" s="105"/>
      <c r="Q497" s="105"/>
      <c r="R497" s="43"/>
      <c r="Z497" s="105"/>
      <c r="AA497" s="43"/>
      <c r="AH497" s="105"/>
      <c r="AI497" s="43"/>
      <c r="AR497" s="105"/>
      <c r="AS497" s="43"/>
    </row>
    <row r="498" spans="5:45" x14ac:dyDescent="0.25">
      <c r="E498" s="105"/>
      <c r="F498" s="43"/>
      <c r="P498" s="105"/>
      <c r="Q498" s="105"/>
      <c r="R498" s="43"/>
      <c r="Z498" s="105"/>
      <c r="AA498" s="43"/>
      <c r="AH498" s="105"/>
      <c r="AI498" s="43"/>
      <c r="AR498" s="105"/>
      <c r="AS498" s="43"/>
    </row>
    <row r="499" spans="5:45" x14ac:dyDescent="0.25">
      <c r="E499" s="105"/>
      <c r="F499" s="43"/>
      <c r="P499" s="105"/>
      <c r="Q499" s="105"/>
      <c r="R499" s="43"/>
      <c r="Z499" s="105"/>
      <c r="AA499" s="43"/>
      <c r="AH499" s="105"/>
      <c r="AI499" s="43"/>
      <c r="AR499" s="105"/>
      <c r="AS499" s="43"/>
    </row>
    <row r="500" spans="5:45" x14ac:dyDescent="0.25">
      <c r="E500" s="105"/>
      <c r="F500" s="43"/>
      <c r="P500" s="105"/>
      <c r="Q500" s="105"/>
      <c r="R500" s="43"/>
      <c r="Z500" s="105"/>
      <c r="AA500" s="43"/>
      <c r="AH500" s="105"/>
      <c r="AI500" s="43"/>
      <c r="AR500" s="105"/>
      <c r="AS500" s="43"/>
    </row>
    <row r="501" spans="5:45" x14ac:dyDescent="0.25">
      <c r="E501" s="105"/>
      <c r="F501" s="43"/>
      <c r="P501" s="105"/>
      <c r="Q501" s="105"/>
      <c r="R501" s="43"/>
      <c r="Z501" s="105"/>
      <c r="AA501" s="43"/>
      <c r="AH501" s="105"/>
      <c r="AI501" s="43"/>
      <c r="AR501" s="105"/>
      <c r="AS501" s="43"/>
    </row>
    <row r="502" spans="5:45" x14ac:dyDescent="0.25">
      <c r="E502" s="105"/>
      <c r="F502" s="43"/>
      <c r="P502" s="105"/>
      <c r="Q502" s="105"/>
      <c r="R502" s="43"/>
      <c r="Z502" s="105"/>
      <c r="AA502" s="43"/>
      <c r="AH502" s="105"/>
      <c r="AI502" s="43"/>
      <c r="AR502" s="105"/>
      <c r="AS502" s="43"/>
    </row>
    <row r="503" spans="5:45" x14ac:dyDescent="0.25">
      <c r="E503" s="105"/>
      <c r="F503" s="43"/>
      <c r="P503" s="105"/>
      <c r="Q503" s="105"/>
      <c r="R503" s="43"/>
      <c r="Z503" s="105"/>
      <c r="AA503" s="43"/>
      <c r="AH503" s="105"/>
      <c r="AI503" s="43"/>
      <c r="AR503" s="105"/>
      <c r="AS503" s="43"/>
    </row>
    <row r="504" spans="5:45" x14ac:dyDescent="0.25">
      <c r="E504" s="105"/>
      <c r="F504" s="43"/>
      <c r="P504" s="105"/>
      <c r="Q504" s="105"/>
      <c r="R504" s="43"/>
      <c r="Z504" s="105"/>
      <c r="AA504" s="43"/>
      <c r="AH504" s="105"/>
      <c r="AI504" s="43"/>
      <c r="AR504" s="105"/>
      <c r="AS504" s="43"/>
    </row>
    <row r="505" spans="5:45" x14ac:dyDescent="0.25">
      <c r="E505" s="105"/>
      <c r="F505" s="43"/>
      <c r="P505" s="105"/>
      <c r="Q505" s="105"/>
      <c r="R505" s="43"/>
      <c r="Z505" s="105"/>
      <c r="AA505" s="43"/>
      <c r="AH505" s="105"/>
      <c r="AI505" s="43"/>
      <c r="AR505" s="105"/>
      <c r="AS505" s="43"/>
    </row>
    <row r="506" spans="5:45" x14ac:dyDescent="0.25">
      <c r="E506" s="105"/>
      <c r="F506" s="43"/>
      <c r="P506" s="105"/>
      <c r="Q506" s="105"/>
      <c r="R506" s="43"/>
      <c r="Z506" s="105"/>
      <c r="AA506" s="43"/>
      <c r="AH506" s="105"/>
      <c r="AI506" s="43"/>
      <c r="AR506" s="105"/>
      <c r="AS506" s="43"/>
    </row>
    <row r="507" spans="5:45" x14ac:dyDescent="0.25">
      <c r="E507" s="105"/>
      <c r="F507" s="43"/>
      <c r="P507" s="105"/>
      <c r="Q507" s="105"/>
      <c r="R507" s="43"/>
      <c r="Z507" s="105"/>
      <c r="AA507" s="43"/>
      <c r="AH507" s="105"/>
      <c r="AI507" s="43"/>
      <c r="AR507" s="105"/>
      <c r="AS507" s="43"/>
    </row>
    <row r="508" spans="5:45" x14ac:dyDescent="0.25">
      <c r="E508" s="105"/>
      <c r="F508" s="43"/>
      <c r="P508" s="105"/>
      <c r="Q508" s="105"/>
      <c r="R508" s="43"/>
      <c r="Z508" s="105"/>
      <c r="AA508" s="43"/>
      <c r="AH508" s="105"/>
      <c r="AI508" s="43"/>
      <c r="AR508" s="105"/>
      <c r="AS508" s="43"/>
    </row>
    <row r="509" spans="5:45" x14ac:dyDescent="0.25">
      <c r="E509" s="105"/>
      <c r="F509" s="43"/>
      <c r="P509" s="105"/>
      <c r="Q509" s="105"/>
      <c r="R509" s="43"/>
      <c r="Z509" s="105"/>
      <c r="AA509" s="43"/>
      <c r="AH509" s="105"/>
      <c r="AI509" s="43"/>
      <c r="AR509" s="105"/>
      <c r="AS509" s="43"/>
    </row>
    <row r="510" spans="5:45" x14ac:dyDescent="0.25">
      <c r="E510" s="105"/>
      <c r="F510" s="43"/>
      <c r="P510" s="105"/>
      <c r="Q510" s="105"/>
      <c r="R510" s="43"/>
      <c r="Z510" s="105"/>
      <c r="AA510" s="43"/>
      <c r="AH510" s="105"/>
      <c r="AI510" s="43"/>
      <c r="AR510" s="105"/>
      <c r="AS510" s="43"/>
    </row>
    <row r="511" spans="5:45" x14ac:dyDescent="0.25">
      <c r="E511" s="105"/>
      <c r="F511" s="43"/>
      <c r="P511" s="105"/>
      <c r="Q511" s="105"/>
      <c r="R511" s="43"/>
      <c r="Z511" s="105"/>
      <c r="AA511" s="43"/>
      <c r="AH511" s="105"/>
      <c r="AI511" s="43"/>
      <c r="AR511" s="105"/>
      <c r="AS511" s="43"/>
    </row>
    <row r="512" spans="5:45" x14ac:dyDescent="0.25">
      <c r="E512" s="105"/>
      <c r="F512" s="43"/>
      <c r="P512" s="105"/>
      <c r="Q512" s="105"/>
      <c r="R512" s="43"/>
      <c r="Z512" s="105"/>
      <c r="AA512" s="43"/>
      <c r="AH512" s="105"/>
      <c r="AI512" s="43"/>
      <c r="AR512" s="105"/>
      <c r="AS512" s="43"/>
    </row>
    <row r="513" spans="5:45" x14ac:dyDescent="0.25">
      <c r="E513" s="105"/>
      <c r="F513" s="43"/>
      <c r="P513" s="105"/>
      <c r="Q513" s="105"/>
      <c r="R513" s="43"/>
      <c r="Z513" s="105"/>
      <c r="AA513" s="43"/>
      <c r="AH513" s="105"/>
      <c r="AI513" s="43"/>
      <c r="AR513" s="105"/>
      <c r="AS513" s="43"/>
    </row>
    <row r="514" spans="5:45" x14ac:dyDescent="0.25">
      <c r="E514" s="105"/>
      <c r="F514" s="43"/>
      <c r="P514" s="105"/>
      <c r="Q514" s="105"/>
      <c r="R514" s="43"/>
      <c r="Z514" s="105"/>
      <c r="AA514" s="43"/>
      <c r="AH514" s="105"/>
      <c r="AI514" s="43"/>
      <c r="AR514" s="105"/>
      <c r="AS514" s="43"/>
    </row>
    <row r="515" spans="5:45" x14ac:dyDescent="0.25">
      <c r="E515" s="105"/>
      <c r="F515" s="43"/>
      <c r="P515" s="105"/>
      <c r="Q515" s="105"/>
      <c r="R515" s="43"/>
      <c r="Z515" s="105"/>
      <c r="AA515" s="43"/>
      <c r="AH515" s="105"/>
      <c r="AI515" s="43"/>
      <c r="AR515" s="105"/>
      <c r="AS515" s="43"/>
    </row>
    <row r="516" spans="5:45" x14ac:dyDescent="0.25">
      <c r="E516" s="105"/>
      <c r="F516" s="43"/>
      <c r="P516" s="105"/>
      <c r="Q516" s="105"/>
      <c r="R516" s="43"/>
      <c r="Z516" s="105"/>
      <c r="AA516" s="43"/>
      <c r="AH516" s="105"/>
      <c r="AI516" s="43"/>
      <c r="AR516" s="105"/>
      <c r="AS516" s="43"/>
    </row>
    <row r="517" spans="5:45" x14ac:dyDescent="0.25">
      <c r="E517" s="105"/>
      <c r="F517" s="43"/>
      <c r="P517" s="105"/>
      <c r="Q517" s="105"/>
      <c r="R517" s="43"/>
      <c r="Z517" s="105"/>
      <c r="AA517" s="43"/>
      <c r="AH517" s="105"/>
      <c r="AI517" s="43"/>
      <c r="AR517" s="105"/>
      <c r="AS517" s="43"/>
    </row>
    <row r="518" spans="5:45" x14ac:dyDescent="0.25">
      <c r="E518" s="105"/>
      <c r="F518" s="43"/>
      <c r="P518" s="105"/>
      <c r="Q518" s="105"/>
      <c r="R518" s="43"/>
      <c r="Z518" s="105"/>
      <c r="AA518" s="43"/>
      <c r="AH518" s="105"/>
      <c r="AI518" s="43"/>
      <c r="AR518" s="105"/>
      <c r="AS518" s="43"/>
    </row>
    <row r="519" spans="5:45" x14ac:dyDescent="0.25">
      <c r="E519" s="105"/>
      <c r="F519" s="43"/>
      <c r="P519" s="105"/>
      <c r="Q519" s="105"/>
      <c r="R519" s="43"/>
      <c r="Z519" s="105"/>
      <c r="AA519" s="43"/>
      <c r="AH519" s="105"/>
      <c r="AI519" s="43"/>
      <c r="AR519" s="105"/>
      <c r="AS519" s="43"/>
    </row>
    <row r="520" spans="5:45" x14ac:dyDescent="0.25">
      <c r="E520" s="105"/>
      <c r="F520" s="43"/>
      <c r="P520" s="105"/>
      <c r="Q520" s="105"/>
      <c r="R520" s="43"/>
      <c r="Z520" s="105"/>
      <c r="AA520" s="43"/>
      <c r="AH520" s="105"/>
      <c r="AI520" s="43"/>
      <c r="AR520" s="105"/>
      <c r="AS520" s="43"/>
    </row>
    <row r="521" spans="5:45" x14ac:dyDescent="0.25">
      <c r="E521" s="105"/>
      <c r="F521" s="43"/>
      <c r="P521" s="105"/>
      <c r="Q521" s="105"/>
      <c r="R521" s="43"/>
      <c r="Z521" s="105"/>
      <c r="AA521" s="43"/>
      <c r="AH521" s="105"/>
      <c r="AI521" s="43"/>
      <c r="AR521" s="105"/>
      <c r="AS521" s="43"/>
    </row>
    <row r="522" spans="5:45" x14ac:dyDescent="0.25">
      <c r="E522" s="105"/>
      <c r="F522" s="43"/>
      <c r="P522" s="105"/>
      <c r="Q522" s="105"/>
      <c r="R522" s="43"/>
      <c r="Z522" s="105"/>
      <c r="AA522" s="43"/>
      <c r="AH522" s="105"/>
      <c r="AI522" s="43"/>
      <c r="AR522" s="105"/>
      <c r="AS522" s="43"/>
    </row>
    <row r="523" spans="5:45" x14ac:dyDescent="0.25">
      <c r="E523" s="105"/>
      <c r="F523" s="43"/>
      <c r="P523" s="105"/>
      <c r="Q523" s="105"/>
      <c r="R523" s="43"/>
      <c r="Z523" s="105"/>
      <c r="AA523" s="43"/>
      <c r="AH523" s="105"/>
      <c r="AI523" s="43"/>
      <c r="AR523" s="105"/>
      <c r="AS523" s="43"/>
    </row>
    <row r="524" spans="5:45" x14ac:dyDescent="0.25">
      <c r="E524" s="105"/>
      <c r="F524" s="43"/>
      <c r="P524" s="105"/>
      <c r="Q524" s="105"/>
      <c r="R524" s="43"/>
      <c r="Z524" s="105"/>
      <c r="AA524" s="43"/>
      <c r="AH524" s="105"/>
      <c r="AI524" s="43"/>
      <c r="AR524" s="105"/>
      <c r="AS524" s="43"/>
    </row>
    <row r="525" spans="5:45" x14ac:dyDescent="0.25">
      <c r="E525" s="105"/>
      <c r="F525" s="43"/>
      <c r="P525" s="105"/>
      <c r="Q525" s="105"/>
      <c r="R525" s="43"/>
      <c r="Z525" s="105"/>
      <c r="AA525" s="43"/>
      <c r="AH525" s="105"/>
      <c r="AI525" s="43"/>
      <c r="AR525" s="105"/>
      <c r="AS525" s="43"/>
    </row>
    <row r="526" spans="5:45" x14ac:dyDescent="0.25">
      <c r="E526" s="105"/>
      <c r="F526" s="43"/>
      <c r="P526" s="105"/>
      <c r="Q526" s="105"/>
      <c r="R526" s="43"/>
      <c r="Z526" s="105"/>
      <c r="AA526" s="43"/>
      <c r="AH526" s="105"/>
      <c r="AI526" s="43"/>
      <c r="AR526" s="105"/>
      <c r="AS526" s="43"/>
    </row>
    <row r="527" spans="5:45" x14ac:dyDescent="0.25">
      <c r="E527" s="105"/>
      <c r="F527" s="43"/>
      <c r="P527" s="105"/>
      <c r="Q527" s="105"/>
      <c r="R527" s="43"/>
      <c r="Z527" s="105"/>
      <c r="AA527" s="43"/>
      <c r="AH527" s="105"/>
      <c r="AI527" s="43"/>
      <c r="AR527" s="105"/>
      <c r="AS527" s="43"/>
    </row>
    <row r="528" spans="5:45" x14ac:dyDescent="0.25">
      <c r="E528" s="105"/>
      <c r="F528" s="43"/>
      <c r="P528" s="105"/>
      <c r="Q528" s="105"/>
      <c r="R528" s="43"/>
      <c r="Z528" s="105"/>
      <c r="AA528" s="43"/>
      <c r="AH528" s="105"/>
      <c r="AI528" s="43"/>
      <c r="AR528" s="105"/>
      <c r="AS528" s="43"/>
    </row>
    <row r="529" spans="5:45" x14ac:dyDescent="0.25">
      <c r="E529" s="105"/>
      <c r="F529" s="43"/>
      <c r="P529" s="105"/>
      <c r="Q529" s="105"/>
      <c r="R529" s="43"/>
      <c r="Z529" s="105"/>
      <c r="AA529" s="43"/>
      <c r="AH529" s="105"/>
      <c r="AI529" s="43"/>
      <c r="AR529" s="105"/>
      <c r="AS529" s="43"/>
    </row>
    <row r="530" spans="5:45" x14ac:dyDescent="0.25">
      <c r="E530" s="105"/>
      <c r="F530" s="43"/>
      <c r="P530" s="105"/>
      <c r="Q530" s="105"/>
      <c r="R530" s="43"/>
      <c r="Z530" s="105"/>
      <c r="AA530" s="43"/>
      <c r="AH530" s="105"/>
      <c r="AI530" s="43"/>
      <c r="AR530" s="105"/>
      <c r="AS530" s="43"/>
    </row>
    <row r="531" spans="5:45" x14ac:dyDescent="0.25">
      <c r="E531" s="105"/>
      <c r="F531" s="43"/>
      <c r="P531" s="105"/>
      <c r="Q531" s="105"/>
      <c r="R531" s="43"/>
      <c r="Z531" s="105"/>
      <c r="AA531" s="43"/>
      <c r="AH531" s="105"/>
      <c r="AI531" s="43"/>
      <c r="AR531" s="105"/>
      <c r="AS531" s="43"/>
    </row>
    <row r="532" spans="5:45" x14ac:dyDescent="0.25">
      <c r="E532" s="105"/>
      <c r="F532" s="43"/>
      <c r="P532" s="105"/>
      <c r="Q532" s="105"/>
      <c r="R532" s="43"/>
      <c r="Z532" s="105"/>
      <c r="AA532" s="43"/>
      <c r="AH532" s="105"/>
      <c r="AI532" s="43"/>
      <c r="AR532" s="105"/>
      <c r="AS532" s="43"/>
    </row>
    <row r="533" spans="5:45" x14ac:dyDescent="0.25">
      <c r="E533" s="105"/>
      <c r="F533" s="43"/>
      <c r="P533" s="105"/>
      <c r="Q533" s="105"/>
      <c r="R533" s="43"/>
      <c r="Z533" s="105"/>
      <c r="AA533" s="43"/>
      <c r="AH533" s="105"/>
      <c r="AI533" s="43"/>
      <c r="AR533" s="105"/>
      <c r="AS533" s="43"/>
    </row>
    <row r="534" spans="5:45" x14ac:dyDescent="0.25">
      <c r="E534" s="105"/>
      <c r="F534" s="43"/>
      <c r="P534" s="105"/>
      <c r="Q534" s="105"/>
      <c r="R534" s="43"/>
      <c r="Z534" s="105"/>
      <c r="AA534" s="43"/>
      <c r="AH534" s="105"/>
      <c r="AI534" s="43"/>
      <c r="AR534" s="105"/>
      <c r="AS534" s="43"/>
    </row>
    <row r="535" spans="5:45" x14ac:dyDescent="0.25">
      <c r="E535" s="105"/>
      <c r="F535" s="43"/>
      <c r="P535" s="105"/>
      <c r="Q535" s="105"/>
      <c r="R535" s="43"/>
      <c r="Z535" s="105"/>
      <c r="AA535" s="43"/>
      <c r="AH535" s="105"/>
      <c r="AI535" s="43"/>
      <c r="AR535" s="105"/>
      <c r="AS535" s="43"/>
    </row>
    <row r="536" spans="5:45" x14ac:dyDescent="0.25">
      <c r="E536" s="105"/>
      <c r="F536" s="43"/>
      <c r="P536" s="105"/>
      <c r="Q536" s="105"/>
      <c r="R536" s="43"/>
      <c r="Z536" s="105"/>
      <c r="AA536" s="43"/>
      <c r="AH536" s="105"/>
      <c r="AI536" s="43"/>
      <c r="AR536" s="105"/>
      <c r="AS536" s="43"/>
    </row>
    <row r="537" spans="5:45" x14ac:dyDescent="0.25">
      <c r="E537" s="105"/>
      <c r="F537" s="43"/>
      <c r="P537" s="105"/>
      <c r="Q537" s="105"/>
      <c r="R537" s="43"/>
      <c r="Z537" s="105"/>
      <c r="AA537" s="43"/>
      <c r="AH537" s="105"/>
      <c r="AI537" s="43"/>
      <c r="AR537" s="105"/>
      <c r="AS537" s="43"/>
    </row>
    <row r="538" spans="5:45" x14ac:dyDescent="0.25">
      <c r="E538" s="105"/>
      <c r="F538" s="43"/>
      <c r="P538" s="105"/>
      <c r="Q538" s="105"/>
      <c r="R538" s="43"/>
      <c r="Z538" s="105"/>
      <c r="AA538" s="43"/>
      <c r="AH538" s="105"/>
      <c r="AI538" s="43"/>
      <c r="AR538" s="105"/>
      <c r="AS538" s="43"/>
    </row>
    <row r="539" spans="5:45" x14ac:dyDescent="0.25">
      <c r="E539" s="105"/>
      <c r="F539" s="43"/>
      <c r="P539" s="105"/>
      <c r="Q539" s="105"/>
      <c r="R539" s="43"/>
      <c r="Z539" s="105"/>
      <c r="AA539" s="43"/>
      <c r="AH539" s="105"/>
      <c r="AI539" s="43"/>
      <c r="AR539" s="105"/>
      <c r="AS539" s="43"/>
    </row>
    <row r="540" spans="5:45" x14ac:dyDescent="0.25">
      <c r="E540" s="105"/>
      <c r="F540" s="43"/>
      <c r="P540" s="105"/>
      <c r="Q540" s="105"/>
      <c r="R540" s="43"/>
      <c r="Z540" s="105"/>
      <c r="AA540" s="43"/>
      <c r="AH540" s="105"/>
      <c r="AI540" s="43"/>
      <c r="AR540" s="105"/>
      <c r="AS540" s="43"/>
    </row>
    <row r="541" spans="5:45" x14ac:dyDescent="0.25">
      <c r="E541" s="105"/>
      <c r="F541" s="43"/>
      <c r="P541" s="105"/>
      <c r="Q541" s="105"/>
      <c r="R541" s="43"/>
      <c r="Z541" s="105"/>
      <c r="AA541" s="43"/>
      <c r="AH541" s="105"/>
      <c r="AI541" s="43"/>
      <c r="AR541" s="105"/>
      <c r="AS541" s="43"/>
    </row>
    <row r="542" spans="5:45" x14ac:dyDescent="0.25">
      <c r="E542" s="105"/>
      <c r="F542" s="43"/>
      <c r="P542" s="105"/>
      <c r="Q542" s="105"/>
      <c r="R542" s="43"/>
      <c r="Z542" s="105"/>
      <c r="AA542" s="43"/>
      <c r="AH542" s="105"/>
      <c r="AI542" s="43"/>
      <c r="AR542" s="105"/>
      <c r="AS542" s="43"/>
    </row>
    <row r="543" spans="5:45" x14ac:dyDescent="0.25">
      <c r="E543" s="105"/>
      <c r="F543" s="43"/>
      <c r="P543" s="105"/>
      <c r="Q543" s="105"/>
      <c r="R543" s="43"/>
      <c r="Z543" s="105"/>
      <c r="AA543" s="43"/>
      <c r="AH543" s="105"/>
      <c r="AI543" s="43"/>
      <c r="AR543" s="105"/>
      <c r="AS543" s="43"/>
    </row>
    <row r="544" spans="5:45" x14ac:dyDescent="0.25">
      <c r="E544" s="105"/>
      <c r="F544" s="43"/>
      <c r="P544" s="105"/>
      <c r="Q544" s="105"/>
      <c r="R544" s="43"/>
      <c r="Z544" s="105"/>
      <c r="AA544" s="43"/>
      <c r="AH544" s="105"/>
      <c r="AI544" s="43"/>
      <c r="AR544" s="105"/>
      <c r="AS544" s="43"/>
    </row>
    <row r="545" spans="5:45" x14ac:dyDescent="0.25">
      <c r="E545" s="105"/>
      <c r="F545" s="43"/>
      <c r="P545" s="105"/>
      <c r="Q545" s="105"/>
      <c r="R545" s="43"/>
      <c r="Z545" s="105"/>
      <c r="AA545" s="43"/>
      <c r="AH545" s="105"/>
      <c r="AI545" s="43"/>
      <c r="AR545" s="105"/>
      <c r="AS545" s="43"/>
    </row>
    <row r="546" spans="5:45" x14ac:dyDescent="0.25">
      <c r="E546" s="105"/>
      <c r="F546" s="43"/>
      <c r="P546" s="105"/>
      <c r="Q546" s="105"/>
      <c r="R546" s="43"/>
      <c r="Z546" s="105"/>
      <c r="AA546" s="43"/>
      <c r="AH546" s="105"/>
      <c r="AI546" s="43"/>
      <c r="AR546" s="105"/>
      <c r="AS546" s="43"/>
    </row>
    <row r="547" spans="5:45" x14ac:dyDescent="0.25">
      <c r="E547" s="105"/>
      <c r="F547" s="43"/>
      <c r="P547" s="105"/>
      <c r="Q547" s="105"/>
      <c r="R547" s="43"/>
      <c r="Z547" s="105"/>
      <c r="AA547" s="43"/>
      <c r="AH547" s="105"/>
      <c r="AI547" s="43"/>
      <c r="AR547" s="105"/>
      <c r="AS547" s="43"/>
    </row>
    <row r="548" spans="5:45" x14ac:dyDescent="0.25">
      <c r="E548" s="105"/>
      <c r="F548" s="43"/>
      <c r="P548" s="105"/>
      <c r="Q548" s="105"/>
      <c r="R548" s="43"/>
      <c r="Z548" s="105"/>
      <c r="AA548" s="43"/>
      <c r="AH548" s="105"/>
      <c r="AI548" s="43"/>
      <c r="AR548" s="105"/>
      <c r="AS548" s="43"/>
    </row>
    <row r="549" spans="5:45" x14ac:dyDescent="0.25">
      <c r="E549" s="105"/>
      <c r="F549" s="43"/>
      <c r="P549" s="105"/>
      <c r="Q549" s="105"/>
      <c r="R549" s="43"/>
      <c r="Z549" s="105"/>
      <c r="AA549" s="43"/>
      <c r="AH549" s="105"/>
      <c r="AI549" s="43"/>
      <c r="AR549" s="105"/>
      <c r="AS549" s="43"/>
    </row>
    <row r="550" spans="5:45" x14ac:dyDescent="0.25">
      <c r="E550" s="105"/>
      <c r="F550" s="43"/>
      <c r="P550" s="105"/>
      <c r="Q550" s="105"/>
      <c r="R550" s="43"/>
      <c r="Z550" s="105"/>
      <c r="AA550" s="43"/>
      <c r="AH550" s="105"/>
      <c r="AI550" s="43"/>
      <c r="AR550" s="105"/>
      <c r="AS550" s="43"/>
    </row>
    <row r="551" spans="5:45" x14ac:dyDescent="0.25">
      <c r="E551" s="105"/>
      <c r="F551" s="43"/>
      <c r="P551" s="105"/>
      <c r="Q551" s="105"/>
      <c r="R551" s="43"/>
      <c r="Z551" s="105"/>
      <c r="AA551" s="43"/>
      <c r="AH551" s="105"/>
      <c r="AI551" s="43"/>
      <c r="AR551" s="105"/>
      <c r="AS551" s="43"/>
    </row>
    <row r="552" spans="5:45" x14ac:dyDescent="0.25">
      <c r="E552" s="105"/>
      <c r="F552" s="43"/>
      <c r="P552" s="105"/>
      <c r="Q552" s="105"/>
      <c r="R552" s="43"/>
      <c r="Z552" s="105"/>
      <c r="AA552" s="43"/>
      <c r="AH552" s="105"/>
      <c r="AI552" s="43"/>
      <c r="AR552" s="105"/>
      <c r="AS552" s="43"/>
    </row>
    <row r="553" spans="5:45" x14ac:dyDescent="0.25">
      <c r="E553" s="105"/>
      <c r="F553" s="43"/>
      <c r="P553" s="105"/>
      <c r="Q553" s="105"/>
      <c r="R553" s="43"/>
      <c r="Z553" s="105"/>
      <c r="AA553" s="43"/>
      <c r="AH553" s="105"/>
      <c r="AI553" s="43"/>
      <c r="AR553" s="105"/>
      <c r="AS553" s="43"/>
    </row>
    <row r="554" spans="5:45" x14ac:dyDescent="0.25">
      <c r="E554" s="105"/>
      <c r="F554" s="43"/>
      <c r="P554" s="105"/>
      <c r="Q554" s="105"/>
      <c r="R554" s="43"/>
      <c r="Z554" s="105"/>
      <c r="AA554" s="43"/>
      <c r="AH554" s="105"/>
      <c r="AI554" s="43"/>
      <c r="AR554" s="105"/>
      <c r="AS554" s="43"/>
    </row>
    <row r="555" spans="5:45" x14ac:dyDescent="0.25">
      <c r="E555" s="105"/>
      <c r="F555" s="43"/>
      <c r="P555" s="105"/>
      <c r="Q555" s="105"/>
      <c r="R555" s="43"/>
      <c r="Z555" s="105"/>
      <c r="AA555" s="43"/>
      <c r="AH555" s="105"/>
      <c r="AI555" s="43"/>
      <c r="AR555" s="105"/>
      <c r="AS555" s="43"/>
    </row>
    <row r="556" spans="5:45" x14ac:dyDescent="0.25">
      <c r="E556" s="105"/>
      <c r="F556" s="43"/>
      <c r="P556" s="105"/>
      <c r="Q556" s="105"/>
      <c r="R556" s="43"/>
      <c r="Z556" s="105"/>
      <c r="AA556" s="43"/>
      <c r="AH556" s="105"/>
      <c r="AI556" s="43"/>
      <c r="AR556" s="105"/>
      <c r="AS556" s="43"/>
    </row>
    <row r="557" spans="5:45" x14ac:dyDescent="0.25">
      <c r="E557" s="105"/>
      <c r="F557" s="43"/>
      <c r="P557" s="105"/>
      <c r="Q557" s="105"/>
      <c r="R557" s="43"/>
      <c r="Z557" s="105"/>
      <c r="AA557" s="43"/>
      <c r="AH557" s="105"/>
      <c r="AI557" s="43"/>
      <c r="AR557" s="105"/>
      <c r="AS557" s="43"/>
    </row>
    <row r="558" spans="5:45" x14ac:dyDescent="0.25">
      <c r="E558" s="105"/>
      <c r="F558" s="43"/>
      <c r="P558" s="105"/>
      <c r="Q558" s="105"/>
      <c r="R558" s="43"/>
      <c r="Z558" s="105"/>
      <c r="AA558" s="43"/>
      <c r="AH558" s="105"/>
      <c r="AI558" s="43"/>
      <c r="AR558" s="105"/>
      <c r="AS558" s="43"/>
    </row>
    <row r="559" spans="5:45" x14ac:dyDescent="0.25">
      <c r="E559" s="105"/>
      <c r="F559" s="43"/>
      <c r="P559" s="105"/>
      <c r="Q559" s="105"/>
      <c r="R559" s="43"/>
      <c r="Z559" s="105"/>
      <c r="AA559" s="43"/>
      <c r="AH559" s="105"/>
      <c r="AI559" s="43"/>
      <c r="AR559" s="105"/>
      <c r="AS559" s="43"/>
    </row>
    <row r="560" spans="5:45" x14ac:dyDescent="0.25">
      <c r="E560" s="105"/>
      <c r="F560" s="43"/>
      <c r="P560" s="105"/>
      <c r="Q560" s="105"/>
      <c r="R560" s="43"/>
      <c r="Z560" s="105"/>
      <c r="AA560" s="43"/>
      <c r="AH560" s="105"/>
      <c r="AI560" s="43"/>
      <c r="AR560" s="105"/>
      <c r="AS560" s="43"/>
    </row>
    <row r="561" spans="5:45" x14ac:dyDescent="0.25">
      <c r="E561" s="105"/>
      <c r="F561" s="43"/>
      <c r="P561" s="105"/>
      <c r="Q561" s="105"/>
      <c r="R561" s="43"/>
      <c r="Z561" s="105"/>
      <c r="AA561" s="43"/>
      <c r="AH561" s="105"/>
      <c r="AI561" s="43"/>
      <c r="AR561" s="105"/>
      <c r="AS561" s="43"/>
    </row>
    <row r="562" spans="5:45" x14ac:dyDescent="0.25">
      <c r="E562" s="105"/>
      <c r="F562" s="43"/>
      <c r="P562" s="105"/>
      <c r="Q562" s="105"/>
      <c r="R562" s="43"/>
      <c r="Z562" s="105"/>
      <c r="AA562" s="43"/>
      <c r="AH562" s="105"/>
      <c r="AI562" s="43"/>
      <c r="AR562" s="105"/>
      <c r="AS562" s="43"/>
    </row>
    <row r="563" spans="5:45" x14ac:dyDescent="0.25">
      <c r="E563" s="105"/>
      <c r="F563" s="43"/>
      <c r="P563" s="105"/>
      <c r="Q563" s="105"/>
      <c r="R563" s="43"/>
      <c r="Z563" s="105"/>
      <c r="AA563" s="43"/>
      <c r="AH563" s="105"/>
      <c r="AI563" s="43"/>
      <c r="AR563" s="105"/>
      <c r="AS563" s="43"/>
    </row>
    <row r="564" spans="5:45" x14ac:dyDescent="0.25">
      <c r="E564" s="105"/>
      <c r="F564" s="43"/>
      <c r="P564" s="105"/>
      <c r="Q564" s="105"/>
      <c r="R564" s="43"/>
      <c r="Z564" s="105"/>
      <c r="AA564" s="43"/>
      <c r="AH564" s="105"/>
      <c r="AI564" s="43"/>
      <c r="AR564" s="105"/>
      <c r="AS564" s="43"/>
    </row>
    <row r="565" spans="5:45" x14ac:dyDescent="0.25">
      <c r="E565" s="105"/>
      <c r="F565" s="43"/>
      <c r="P565" s="105"/>
      <c r="Q565" s="105"/>
      <c r="R565" s="43"/>
      <c r="Z565" s="105"/>
      <c r="AA565" s="43"/>
      <c r="AH565" s="105"/>
      <c r="AI565" s="43"/>
      <c r="AR565" s="105"/>
      <c r="AS565" s="43"/>
    </row>
    <row r="566" spans="5:45" x14ac:dyDescent="0.25">
      <c r="E566" s="105"/>
      <c r="F566" s="43"/>
      <c r="P566" s="105"/>
      <c r="Q566" s="105"/>
      <c r="R566" s="43"/>
      <c r="Z566" s="105"/>
      <c r="AA566" s="43"/>
      <c r="AH566" s="105"/>
      <c r="AI566" s="43"/>
      <c r="AR566" s="105"/>
      <c r="AS566" s="43"/>
    </row>
    <row r="567" spans="5:45" x14ac:dyDescent="0.25">
      <c r="E567" s="105"/>
      <c r="F567" s="43"/>
      <c r="P567" s="105"/>
      <c r="Q567" s="105"/>
      <c r="R567" s="43"/>
      <c r="Z567" s="105"/>
      <c r="AA567" s="43"/>
      <c r="AH567" s="105"/>
      <c r="AI567" s="43"/>
      <c r="AR567" s="105"/>
      <c r="AS567" s="43"/>
    </row>
    <row r="568" spans="5:45" x14ac:dyDescent="0.25">
      <c r="E568" s="105"/>
      <c r="F568" s="43"/>
      <c r="P568" s="105"/>
      <c r="Q568" s="105"/>
      <c r="R568" s="43"/>
      <c r="Z568" s="105"/>
      <c r="AA568" s="43"/>
      <c r="AH568" s="105"/>
      <c r="AI568" s="43"/>
      <c r="AR568" s="105"/>
      <c r="AS568" s="43"/>
    </row>
    <row r="569" spans="5:45" x14ac:dyDescent="0.25">
      <c r="E569" s="105"/>
      <c r="F569" s="43"/>
      <c r="P569" s="105"/>
      <c r="Q569" s="105"/>
      <c r="R569" s="43"/>
      <c r="Z569" s="105"/>
      <c r="AA569" s="43"/>
      <c r="AH569" s="105"/>
      <c r="AI569" s="43"/>
      <c r="AR569" s="105"/>
      <c r="AS569" s="43"/>
    </row>
    <row r="570" spans="5:45" x14ac:dyDescent="0.25">
      <c r="E570" s="105"/>
      <c r="F570" s="43"/>
      <c r="P570" s="105"/>
      <c r="Q570" s="105"/>
      <c r="R570" s="43"/>
      <c r="Z570" s="105"/>
      <c r="AA570" s="43"/>
      <c r="AH570" s="105"/>
      <c r="AI570" s="43"/>
      <c r="AR570" s="105"/>
      <c r="AS570" s="43"/>
    </row>
    <row r="571" spans="5:45" x14ac:dyDescent="0.25">
      <c r="E571" s="105"/>
      <c r="F571" s="43"/>
      <c r="P571" s="105"/>
      <c r="Q571" s="105"/>
      <c r="R571" s="43"/>
      <c r="Z571" s="105"/>
      <c r="AA571" s="43"/>
      <c r="AH571" s="105"/>
      <c r="AI571" s="43"/>
      <c r="AR571" s="105"/>
      <c r="AS571" s="43"/>
    </row>
    <row r="572" spans="5:45" x14ac:dyDescent="0.25">
      <c r="E572" s="105"/>
      <c r="F572" s="43"/>
      <c r="P572" s="105"/>
      <c r="Q572" s="105"/>
      <c r="R572" s="43"/>
      <c r="Z572" s="105"/>
      <c r="AA572" s="43"/>
      <c r="AH572" s="105"/>
      <c r="AI572" s="43"/>
      <c r="AR572" s="105"/>
      <c r="AS572" s="43"/>
    </row>
    <row r="573" spans="5:45" x14ac:dyDescent="0.25">
      <c r="E573" s="105"/>
      <c r="F573" s="43"/>
      <c r="P573" s="105"/>
      <c r="Q573" s="105"/>
      <c r="R573" s="43"/>
      <c r="Z573" s="105"/>
      <c r="AA573" s="43"/>
      <c r="AH573" s="105"/>
      <c r="AI573" s="43"/>
      <c r="AR573" s="105"/>
      <c r="AS573" s="43"/>
    </row>
    <row r="574" spans="5:45" x14ac:dyDescent="0.25">
      <c r="E574" s="105"/>
      <c r="F574" s="43"/>
      <c r="P574" s="105"/>
      <c r="Q574" s="105"/>
      <c r="R574" s="43"/>
      <c r="Z574" s="105"/>
      <c r="AA574" s="43"/>
      <c r="AH574" s="105"/>
      <c r="AI574" s="43"/>
      <c r="AR574" s="105"/>
      <c r="AS574" s="43"/>
    </row>
    <row r="575" spans="5:45" x14ac:dyDescent="0.25">
      <c r="E575" s="105"/>
      <c r="F575" s="43"/>
      <c r="P575" s="105"/>
      <c r="Q575" s="105"/>
      <c r="R575" s="43"/>
      <c r="Z575" s="105"/>
      <c r="AA575" s="43"/>
      <c r="AH575" s="105"/>
      <c r="AI575" s="43"/>
      <c r="AR575" s="105"/>
      <c r="AS575" s="43"/>
    </row>
    <row r="576" spans="5:45" x14ac:dyDescent="0.25">
      <c r="E576" s="105"/>
      <c r="F576" s="43"/>
      <c r="P576" s="105"/>
      <c r="Q576" s="105"/>
      <c r="R576" s="43"/>
      <c r="Z576" s="105"/>
      <c r="AA576" s="43"/>
      <c r="AH576" s="105"/>
      <c r="AI576" s="43"/>
      <c r="AR576" s="105"/>
      <c r="AS576" s="43"/>
    </row>
    <row r="577" spans="5:45" x14ac:dyDescent="0.25">
      <c r="E577" s="105"/>
      <c r="F577" s="43"/>
      <c r="P577" s="105"/>
      <c r="Q577" s="105"/>
      <c r="R577" s="43"/>
      <c r="Z577" s="105"/>
      <c r="AA577" s="43"/>
      <c r="AH577" s="105"/>
      <c r="AI577" s="43"/>
      <c r="AR577" s="105"/>
      <c r="AS577" s="43"/>
    </row>
    <row r="578" spans="5:45" x14ac:dyDescent="0.25">
      <c r="E578" s="105"/>
      <c r="F578" s="43"/>
      <c r="P578" s="105"/>
      <c r="Q578" s="105"/>
      <c r="R578" s="43"/>
      <c r="Z578" s="105"/>
      <c r="AA578" s="43"/>
      <c r="AH578" s="105"/>
      <c r="AI578" s="43"/>
      <c r="AR578" s="105"/>
      <c r="AS578" s="43"/>
    </row>
    <row r="579" spans="5:45" x14ac:dyDescent="0.25">
      <c r="E579" s="105"/>
      <c r="F579" s="43"/>
      <c r="P579" s="105"/>
      <c r="Q579" s="105"/>
      <c r="R579" s="43"/>
      <c r="Z579" s="105"/>
      <c r="AA579" s="43"/>
      <c r="AH579" s="105"/>
      <c r="AI579" s="43"/>
      <c r="AR579" s="105"/>
      <c r="AS579" s="43"/>
    </row>
    <row r="580" spans="5:45" x14ac:dyDescent="0.25">
      <c r="E580" s="105"/>
      <c r="F580" s="43"/>
      <c r="P580" s="105"/>
      <c r="Q580" s="105"/>
      <c r="R580" s="43"/>
      <c r="Z580" s="105"/>
      <c r="AA580" s="43"/>
      <c r="AH580" s="105"/>
      <c r="AI580" s="43"/>
      <c r="AR580" s="105"/>
      <c r="AS580" s="43"/>
    </row>
    <row r="581" spans="5:45" x14ac:dyDescent="0.25">
      <c r="E581" s="105"/>
      <c r="F581" s="43"/>
      <c r="P581" s="105"/>
      <c r="Q581" s="105"/>
      <c r="R581" s="43"/>
      <c r="Z581" s="105"/>
      <c r="AA581" s="43"/>
      <c r="AH581" s="105"/>
      <c r="AI581" s="43"/>
      <c r="AR581" s="105"/>
      <c r="AS581" s="43"/>
    </row>
    <row r="582" spans="5:45" x14ac:dyDescent="0.25">
      <c r="E582" s="105"/>
      <c r="F582" s="43"/>
      <c r="P582" s="105"/>
      <c r="Q582" s="105"/>
      <c r="R582" s="43"/>
      <c r="Z582" s="105"/>
      <c r="AA582" s="43"/>
      <c r="AH582" s="105"/>
      <c r="AI582" s="43"/>
      <c r="AR582" s="105"/>
      <c r="AS582" s="43"/>
    </row>
    <row r="583" spans="5:45" x14ac:dyDescent="0.25">
      <c r="E583" s="105"/>
      <c r="F583" s="43"/>
      <c r="P583" s="105"/>
      <c r="Q583" s="105"/>
      <c r="R583" s="43"/>
      <c r="Z583" s="105"/>
      <c r="AA583" s="43"/>
      <c r="AH583" s="105"/>
      <c r="AI583" s="43"/>
      <c r="AR583" s="105"/>
      <c r="AS583" s="43"/>
    </row>
    <row r="584" spans="5:45" x14ac:dyDescent="0.25">
      <c r="E584" s="105"/>
      <c r="F584" s="43"/>
      <c r="P584" s="105"/>
      <c r="Q584" s="105"/>
      <c r="R584" s="43"/>
      <c r="Z584" s="105"/>
      <c r="AA584" s="43"/>
      <c r="AH584" s="105"/>
      <c r="AI584" s="43"/>
      <c r="AR584" s="105"/>
      <c r="AS584" s="43"/>
    </row>
    <row r="585" spans="5:45" x14ac:dyDescent="0.25">
      <c r="E585" s="105"/>
      <c r="F585" s="43"/>
      <c r="P585" s="105"/>
      <c r="Q585" s="105"/>
      <c r="R585" s="43"/>
      <c r="Z585" s="105"/>
      <c r="AA585" s="43"/>
      <c r="AH585" s="105"/>
      <c r="AI585" s="43"/>
      <c r="AR585" s="105"/>
      <c r="AS585" s="43"/>
    </row>
    <row r="586" spans="5:45" x14ac:dyDescent="0.25">
      <c r="E586" s="105"/>
      <c r="F586" s="43"/>
      <c r="P586" s="105"/>
      <c r="Q586" s="105"/>
      <c r="R586" s="43"/>
      <c r="Z586" s="105"/>
      <c r="AA586" s="43"/>
      <c r="AH586" s="105"/>
      <c r="AI586" s="43"/>
      <c r="AR586" s="105"/>
      <c r="AS586" s="43"/>
    </row>
    <row r="587" spans="5:45" x14ac:dyDescent="0.25">
      <c r="E587" s="105"/>
      <c r="F587" s="43"/>
      <c r="P587" s="105"/>
      <c r="Q587" s="105"/>
      <c r="R587" s="43"/>
      <c r="Z587" s="105"/>
      <c r="AA587" s="43"/>
      <c r="AH587" s="105"/>
      <c r="AI587" s="43"/>
      <c r="AR587" s="105"/>
      <c r="AS587" s="43"/>
    </row>
    <row r="588" spans="5:45" x14ac:dyDescent="0.25">
      <c r="E588" s="105"/>
      <c r="F588" s="43"/>
      <c r="P588" s="105"/>
      <c r="Q588" s="105"/>
      <c r="R588" s="43"/>
      <c r="Z588" s="105"/>
      <c r="AA588" s="43"/>
      <c r="AH588" s="105"/>
      <c r="AI588" s="43"/>
      <c r="AR588" s="105"/>
      <c r="AS588" s="43"/>
    </row>
    <row r="589" spans="5:45" x14ac:dyDescent="0.25">
      <c r="E589" s="105"/>
      <c r="F589" s="43"/>
      <c r="P589" s="105"/>
      <c r="Q589" s="105"/>
      <c r="R589" s="43"/>
      <c r="Z589" s="105"/>
      <c r="AA589" s="43"/>
      <c r="AH589" s="105"/>
      <c r="AI589" s="43"/>
      <c r="AR589" s="105"/>
      <c r="AS589" s="43"/>
    </row>
    <row r="590" spans="5:45" x14ac:dyDescent="0.25">
      <c r="E590" s="105"/>
      <c r="F590" s="43"/>
      <c r="P590" s="105"/>
      <c r="Q590" s="105"/>
      <c r="R590" s="43"/>
      <c r="Z590" s="105"/>
      <c r="AA590" s="43"/>
      <c r="AH590" s="105"/>
      <c r="AI590" s="43"/>
      <c r="AR590" s="105"/>
      <c r="AS590" s="43"/>
    </row>
    <row r="591" spans="5:45" x14ac:dyDescent="0.25">
      <c r="E591" s="105"/>
      <c r="F591" s="43"/>
      <c r="P591" s="105"/>
      <c r="Q591" s="105"/>
      <c r="R591" s="43"/>
      <c r="Z591" s="105"/>
      <c r="AA591" s="43"/>
      <c r="AH591" s="105"/>
      <c r="AI591" s="43"/>
      <c r="AR591" s="105"/>
      <c r="AS591" s="43"/>
    </row>
    <row r="592" spans="5:45" x14ac:dyDescent="0.25">
      <c r="E592" s="105"/>
      <c r="F592" s="43"/>
      <c r="P592" s="105"/>
      <c r="Q592" s="105"/>
      <c r="R592" s="43"/>
      <c r="Z592" s="105"/>
      <c r="AA592" s="43"/>
      <c r="AH592" s="105"/>
      <c r="AI592" s="43"/>
      <c r="AR592" s="105"/>
      <c r="AS592" s="43"/>
    </row>
    <row r="593" spans="5:45" x14ac:dyDescent="0.25">
      <c r="E593" s="105"/>
      <c r="F593" s="43"/>
      <c r="P593" s="105"/>
      <c r="Q593" s="105"/>
      <c r="R593" s="43"/>
      <c r="Z593" s="105"/>
      <c r="AA593" s="43"/>
      <c r="AH593" s="105"/>
      <c r="AI593" s="43"/>
      <c r="AR593" s="105"/>
      <c r="AS593" s="43"/>
    </row>
    <row r="594" spans="5:45" x14ac:dyDescent="0.25">
      <c r="E594" s="105"/>
      <c r="F594" s="43"/>
      <c r="P594" s="105"/>
      <c r="Q594" s="105"/>
      <c r="R594" s="43"/>
      <c r="Z594" s="105"/>
      <c r="AA594" s="43"/>
      <c r="AH594" s="105"/>
      <c r="AI594" s="43"/>
      <c r="AR594" s="105"/>
      <c r="AS594" s="43"/>
    </row>
    <row r="595" spans="5:45" x14ac:dyDescent="0.25">
      <c r="E595" s="105"/>
      <c r="F595" s="43"/>
      <c r="P595" s="105"/>
      <c r="Q595" s="105"/>
      <c r="R595" s="43"/>
      <c r="Z595" s="105"/>
      <c r="AA595" s="43"/>
      <c r="AH595" s="105"/>
      <c r="AI595" s="43"/>
      <c r="AR595" s="105"/>
      <c r="AS595" s="43"/>
    </row>
    <row r="596" spans="5:45" x14ac:dyDescent="0.25">
      <c r="E596" s="105"/>
      <c r="F596" s="43"/>
      <c r="P596" s="105"/>
      <c r="Q596" s="105"/>
      <c r="R596" s="43"/>
      <c r="Z596" s="105"/>
      <c r="AA596" s="43"/>
      <c r="AH596" s="105"/>
      <c r="AI596" s="43"/>
      <c r="AR596" s="105"/>
      <c r="AS596" s="43"/>
    </row>
    <row r="597" spans="5:45" x14ac:dyDescent="0.25">
      <c r="E597" s="105"/>
      <c r="F597" s="43"/>
      <c r="P597" s="105"/>
      <c r="Q597" s="105"/>
      <c r="R597" s="43"/>
      <c r="Z597" s="105"/>
      <c r="AA597" s="43"/>
      <c r="AH597" s="105"/>
      <c r="AI597" s="43"/>
      <c r="AR597" s="105"/>
      <c r="AS597" s="43"/>
    </row>
    <row r="598" spans="5:45" x14ac:dyDescent="0.25">
      <c r="E598" s="105"/>
      <c r="F598" s="43"/>
      <c r="P598" s="105"/>
      <c r="Q598" s="105"/>
      <c r="R598" s="43"/>
      <c r="Z598" s="105"/>
      <c r="AA598" s="43"/>
      <c r="AH598" s="105"/>
      <c r="AI598" s="43"/>
      <c r="AR598" s="105"/>
      <c r="AS598" s="43"/>
    </row>
    <row r="599" spans="5:45" x14ac:dyDescent="0.25">
      <c r="E599" s="105"/>
      <c r="F599" s="43"/>
      <c r="P599" s="105"/>
      <c r="Q599" s="105"/>
      <c r="R599" s="43"/>
      <c r="Z599" s="105"/>
      <c r="AA599" s="43"/>
      <c r="AH599" s="105"/>
      <c r="AI599" s="43"/>
      <c r="AR599" s="105"/>
      <c r="AS599" s="43"/>
    </row>
    <row r="600" spans="5:45" x14ac:dyDescent="0.25">
      <c r="E600" s="105"/>
      <c r="F600" s="43"/>
      <c r="P600" s="105"/>
      <c r="Q600" s="105"/>
      <c r="R600" s="43"/>
      <c r="Z600" s="105"/>
      <c r="AA600" s="43"/>
      <c r="AH600" s="105"/>
      <c r="AI600" s="43"/>
      <c r="AR600" s="105"/>
      <c r="AS600" s="43"/>
    </row>
    <row r="601" spans="5:45" x14ac:dyDescent="0.25">
      <c r="E601" s="105"/>
      <c r="F601" s="43"/>
      <c r="P601" s="105"/>
      <c r="Q601" s="105"/>
      <c r="R601" s="43"/>
      <c r="Z601" s="105"/>
      <c r="AA601" s="43"/>
      <c r="AH601" s="105"/>
      <c r="AI601" s="43"/>
      <c r="AR601" s="105"/>
      <c r="AS601" s="43"/>
    </row>
    <row r="602" spans="5:45" x14ac:dyDescent="0.25">
      <c r="E602" s="105"/>
      <c r="F602" s="43"/>
      <c r="P602" s="105"/>
      <c r="Q602" s="105"/>
      <c r="R602" s="43"/>
      <c r="Z602" s="105"/>
      <c r="AA602" s="43"/>
      <c r="AH602" s="105"/>
      <c r="AI602" s="43"/>
      <c r="AR602" s="105"/>
      <c r="AS602" s="43"/>
    </row>
    <row r="603" spans="5:45" x14ac:dyDescent="0.25">
      <c r="E603" s="105"/>
      <c r="F603" s="43"/>
      <c r="P603" s="105"/>
      <c r="Q603" s="105"/>
      <c r="R603" s="43"/>
      <c r="Z603" s="105"/>
      <c r="AA603" s="43"/>
      <c r="AH603" s="105"/>
      <c r="AI603" s="43"/>
      <c r="AR603" s="105"/>
      <c r="AS603" s="43"/>
    </row>
    <row r="604" spans="5:45" x14ac:dyDescent="0.25">
      <c r="E604" s="105"/>
      <c r="F604" s="43"/>
      <c r="P604" s="105"/>
      <c r="Q604" s="105"/>
      <c r="R604" s="43"/>
      <c r="Z604" s="105"/>
      <c r="AA604" s="43"/>
      <c r="AH604" s="105"/>
      <c r="AI604" s="43"/>
      <c r="AR604" s="105"/>
      <c r="AS604" s="43"/>
    </row>
    <row r="605" spans="5:45" x14ac:dyDescent="0.25">
      <c r="E605" s="105"/>
      <c r="F605" s="43"/>
      <c r="P605" s="105"/>
      <c r="Q605" s="105"/>
      <c r="R605" s="43"/>
      <c r="Z605" s="105"/>
      <c r="AA605" s="43"/>
      <c r="AH605" s="105"/>
      <c r="AI605" s="43"/>
      <c r="AR605" s="105"/>
      <c r="AS605" s="43"/>
    </row>
    <row r="606" spans="5:45" x14ac:dyDescent="0.25">
      <c r="E606" s="105"/>
      <c r="F606" s="43"/>
      <c r="P606" s="105"/>
      <c r="Q606" s="105"/>
      <c r="R606" s="43"/>
      <c r="Z606" s="105"/>
      <c r="AA606" s="43"/>
      <c r="AH606" s="105"/>
      <c r="AI606" s="43"/>
      <c r="AR606" s="105"/>
      <c r="AS606" s="43"/>
    </row>
    <row r="607" spans="5:45" x14ac:dyDescent="0.25">
      <c r="E607" s="105"/>
      <c r="F607" s="43"/>
      <c r="P607" s="105"/>
      <c r="Q607" s="105"/>
      <c r="R607" s="43"/>
      <c r="Z607" s="105"/>
      <c r="AA607" s="43"/>
      <c r="AH607" s="105"/>
      <c r="AI607" s="43"/>
      <c r="AR607" s="105"/>
      <c r="AS607" s="43"/>
    </row>
    <row r="608" spans="5:45" x14ac:dyDescent="0.25">
      <c r="E608" s="105"/>
      <c r="F608" s="43"/>
      <c r="P608" s="105"/>
      <c r="Q608" s="105"/>
      <c r="R608" s="43"/>
      <c r="Z608" s="105"/>
      <c r="AA608" s="43"/>
      <c r="AH608" s="105"/>
      <c r="AI608" s="43"/>
      <c r="AR608" s="105"/>
      <c r="AS608" s="43"/>
    </row>
    <row r="609" spans="5:45" x14ac:dyDescent="0.25">
      <c r="E609" s="105"/>
      <c r="F609" s="43"/>
      <c r="P609" s="105"/>
      <c r="Q609" s="105"/>
      <c r="R609" s="43"/>
      <c r="Z609" s="105"/>
      <c r="AA609" s="43"/>
      <c r="AH609" s="105"/>
      <c r="AI609" s="43"/>
      <c r="AR609" s="105"/>
      <c r="AS609" s="43"/>
    </row>
    <row r="610" spans="5:45" x14ac:dyDescent="0.25">
      <c r="E610" s="105"/>
      <c r="F610" s="43"/>
      <c r="P610" s="105"/>
      <c r="Q610" s="105"/>
      <c r="R610" s="43"/>
      <c r="Z610" s="105"/>
      <c r="AA610" s="43"/>
      <c r="AH610" s="105"/>
      <c r="AI610" s="43"/>
      <c r="AR610" s="105"/>
      <c r="AS610" s="43"/>
    </row>
    <row r="611" spans="5:45" x14ac:dyDescent="0.25">
      <c r="E611" s="105"/>
      <c r="F611" s="43"/>
      <c r="P611" s="105"/>
      <c r="Q611" s="105"/>
      <c r="R611" s="43"/>
      <c r="Z611" s="105"/>
      <c r="AA611" s="43"/>
      <c r="AH611" s="105"/>
      <c r="AI611" s="43"/>
      <c r="AR611" s="105"/>
      <c r="AS611" s="43"/>
    </row>
    <row r="612" spans="5:45" x14ac:dyDescent="0.25">
      <c r="E612" s="105"/>
      <c r="F612" s="43"/>
      <c r="P612" s="105"/>
      <c r="Q612" s="105"/>
      <c r="R612" s="43"/>
      <c r="Z612" s="105"/>
      <c r="AA612" s="43"/>
      <c r="AH612" s="105"/>
      <c r="AI612" s="43"/>
      <c r="AR612" s="105"/>
      <c r="AS612" s="43"/>
    </row>
    <row r="613" spans="5:45" x14ac:dyDescent="0.25">
      <c r="E613" s="105"/>
      <c r="F613" s="43"/>
      <c r="P613" s="105"/>
      <c r="Q613" s="105"/>
      <c r="R613" s="43"/>
      <c r="Z613" s="105"/>
      <c r="AA613" s="43"/>
      <c r="AH613" s="105"/>
      <c r="AI613" s="43"/>
      <c r="AR613" s="105"/>
      <c r="AS613" s="43"/>
    </row>
    <row r="614" spans="5:45" x14ac:dyDescent="0.25">
      <c r="E614" s="105"/>
      <c r="F614" s="43"/>
      <c r="P614" s="105"/>
      <c r="Q614" s="105"/>
      <c r="R614" s="43"/>
      <c r="Z614" s="105"/>
      <c r="AA614" s="43"/>
      <c r="AH614" s="105"/>
      <c r="AI614" s="43"/>
      <c r="AR614" s="105"/>
      <c r="AS614" s="43"/>
    </row>
    <row r="615" spans="5:45" x14ac:dyDescent="0.25">
      <c r="E615" s="105"/>
      <c r="F615" s="43"/>
      <c r="P615" s="105"/>
      <c r="Q615" s="105"/>
      <c r="R615" s="43"/>
      <c r="Z615" s="105"/>
      <c r="AA615" s="43"/>
      <c r="AH615" s="105"/>
      <c r="AI615" s="43"/>
      <c r="AR615" s="105"/>
      <c r="AS615" s="43"/>
    </row>
    <row r="616" spans="5:45" x14ac:dyDescent="0.25">
      <c r="E616" s="105"/>
      <c r="F616" s="43"/>
      <c r="P616" s="105"/>
      <c r="Q616" s="105"/>
      <c r="R616" s="43"/>
      <c r="Z616" s="105"/>
      <c r="AA616" s="43"/>
      <c r="AH616" s="105"/>
      <c r="AI616" s="43"/>
      <c r="AR616" s="105"/>
      <c r="AS616" s="43"/>
    </row>
    <row r="617" spans="5:45" x14ac:dyDescent="0.25">
      <c r="E617" s="105"/>
      <c r="F617" s="43"/>
      <c r="P617" s="105"/>
      <c r="Q617" s="105"/>
      <c r="R617" s="43"/>
      <c r="Z617" s="105"/>
      <c r="AA617" s="43"/>
      <c r="AH617" s="105"/>
      <c r="AI617" s="43"/>
      <c r="AR617" s="105"/>
      <c r="AS617" s="43"/>
    </row>
    <row r="618" spans="5:45" x14ac:dyDescent="0.25">
      <c r="E618" s="105"/>
      <c r="F618" s="43"/>
      <c r="P618" s="105"/>
      <c r="Q618" s="105"/>
      <c r="R618" s="43"/>
      <c r="Z618" s="105"/>
      <c r="AA618" s="43"/>
      <c r="AH618" s="105"/>
      <c r="AI618" s="43"/>
      <c r="AR618" s="105"/>
      <c r="AS618" s="43"/>
    </row>
    <row r="619" spans="5:45" x14ac:dyDescent="0.25">
      <c r="E619" s="105"/>
      <c r="F619" s="43"/>
      <c r="P619" s="105"/>
      <c r="Q619" s="105"/>
      <c r="R619" s="43"/>
      <c r="Z619" s="105"/>
      <c r="AA619" s="43"/>
      <c r="AH619" s="105"/>
      <c r="AI619" s="43"/>
      <c r="AR619" s="105"/>
      <c r="AS619" s="43"/>
    </row>
    <row r="620" spans="5:45" x14ac:dyDescent="0.25">
      <c r="E620" s="105"/>
      <c r="F620" s="43"/>
      <c r="P620" s="105"/>
      <c r="Q620" s="105"/>
      <c r="R620" s="43"/>
      <c r="Z620" s="105"/>
      <c r="AA620" s="43"/>
      <c r="AH620" s="105"/>
      <c r="AI620" s="43"/>
      <c r="AR620" s="105"/>
      <c r="AS620" s="43"/>
    </row>
    <row r="621" spans="5:45" x14ac:dyDescent="0.25">
      <c r="E621" s="105"/>
      <c r="F621" s="43"/>
      <c r="P621" s="105"/>
      <c r="Q621" s="105"/>
      <c r="R621" s="43"/>
      <c r="Z621" s="105"/>
      <c r="AA621" s="43"/>
      <c r="AH621" s="105"/>
      <c r="AI621" s="43"/>
      <c r="AR621" s="105"/>
      <c r="AS621" s="43"/>
    </row>
    <row r="622" spans="5:45" x14ac:dyDescent="0.25">
      <c r="E622" s="105"/>
      <c r="F622" s="43"/>
      <c r="P622" s="105"/>
      <c r="Q622" s="105"/>
      <c r="R622" s="43"/>
      <c r="Z622" s="105"/>
      <c r="AA622" s="43"/>
      <c r="AH622" s="105"/>
      <c r="AI622" s="43"/>
      <c r="AR622" s="105"/>
      <c r="AS622" s="43"/>
    </row>
    <row r="623" spans="5:45" x14ac:dyDescent="0.25">
      <c r="E623" s="105"/>
      <c r="F623" s="43"/>
      <c r="P623" s="105"/>
      <c r="Q623" s="105"/>
      <c r="R623" s="43"/>
      <c r="Z623" s="105"/>
      <c r="AA623" s="43"/>
      <c r="AH623" s="105"/>
      <c r="AI623" s="43"/>
      <c r="AR623" s="105"/>
      <c r="AS623" s="43"/>
    </row>
    <row r="624" spans="5:45" x14ac:dyDescent="0.25">
      <c r="E624" s="105"/>
      <c r="F624" s="43"/>
      <c r="P624" s="105"/>
      <c r="Q624" s="105"/>
      <c r="R624" s="43"/>
      <c r="Z624" s="105"/>
      <c r="AA624" s="43"/>
      <c r="AH624" s="105"/>
      <c r="AI624" s="43"/>
      <c r="AR624" s="105"/>
      <c r="AS624" s="43"/>
    </row>
    <row r="625" spans="5:45" x14ac:dyDescent="0.25">
      <c r="E625" s="105"/>
      <c r="F625" s="43"/>
      <c r="P625" s="105"/>
      <c r="Q625" s="105"/>
      <c r="R625" s="43"/>
      <c r="Z625" s="105"/>
      <c r="AA625" s="43"/>
      <c r="AH625" s="105"/>
      <c r="AI625" s="43"/>
      <c r="AR625" s="105"/>
      <c r="AS625" s="43"/>
    </row>
    <row r="626" spans="5:45" x14ac:dyDescent="0.25">
      <c r="E626" s="105"/>
      <c r="F626" s="43"/>
      <c r="P626" s="105"/>
      <c r="Q626" s="105"/>
      <c r="R626" s="43"/>
      <c r="Z626" s="105"/>
      <c r="AA626" s="43"/>
      <c r="AH626" s="105"/>
      <c r="AI626" s="43"/>
      <c r="AR626" s="105"/>
      <c r="AS626" s="43"/>
    </row>
    <row r="627" spans="5:45" x14ac:dyDescent="0.25">
      <c r="E627" s="105"/>
      <c r="F627" s="43"/>
      <c r="P627" s="105"/>
      <c r="Q627" s="105"/>
      <c r="R627" s="43"/>
      <c r="Z627" s="105"/>
      <c r="AA627" s="43"/>
      <c r="AH627" s="105"/>
      <c r="AI627" s="43"/>
      <c r="AR627" s="105"/>
      <c r="AS627" s="43"/>
    </row>
    <row r="628" spans="5:45" x14ac:dyDescent="0.25">
      <c r="E628" s="105"/>
      <c r="F628" s="43"/>
      <c r="P628" s="105"/>
      <c r="Q628" s="105"/>
      <c r="R628" s="43"/>
      <c r="Z628" s="105"/>
      <c r="AA628" s="43"/>
      <c r="AH628" s="105"/>
      <c r="AI628" s="43"/>
      <c r="AR628" s="105"/>
      <c r="AS628" s="43"/>
    </row>
    <row r="629" spans="5:45" x14ac:dyDescent="0.25">
      <c r="E629" s="105"/>
      <c r="F629" s="43"/>
      <c r="P629" s="105"/>
      <c r="Q629" s="105"/>
      <c r="R629" s="43"/>
      <c r="Z629" s="105"/>
      <c r="AA629" s="43"/>
      <c r="AH629" s="105"/>
      <c r="AI629" s="43"/>
      <c r="AR629" s="105"/>
      <c r="AS629" s="43"/>
    </row>
    <row r="630" spans="5:45" x14ac:dyDescent="0.25">
      <c r="E630" s="105"/>
      <c r="F630" s="43"/>
      <c r="P630" s="105"/>
      <c r="Q630" s="105"/>
      <c r="R630" s="43"/>
      <c r="Z630" s="105"/>
      <c r="AA630" s="43"/>
      <c r="AH630" s="105"/>
      <c r="AI630" s="43"/>
      <c r="AR630" s="105"/>
      <c r="AS630" s="43"/>
    </row>
    <row r="631" spans="5:45" x14ac:dyDescent="0.25">
      <c r="E631" s="105"/>
      <c r="F631" s="43"/>
      <c r="P631" s="105"/>
      <c r="Q631" s="105"/>
      <c r="R631" s="43"/>
      <c r="Z631" s="105"/>
      <c r="AA631" s="43"/>
      <c r="AH631" s="105"/>
      <c r="AI631" s="43"/>
      <c r="AR631" s="105"/>
      <c r="AS631" s="43"/>
    </row>
    <row r="632" spans="5:45" x14ac:dyDescent="0.25">
      <c r="E632" s="105"/>
      <c r="F632" s="43"/>
      <c r="P632" s="105"/>
      <c r="Q632" s="105"/>
      <c r="R632" s="43"/>
      <c r="Z632" s="105"/>
      <c r="AA632" s="43"/>
      <c r="AH632" s="105"/>
      <c r="AI632" s="43"/>
      <c r="AR632" s="105"/>
      <c r="AS632" s="43"/>
    </row>
    <row r="633" spans="5:45" x14ac:dyDescent="0.25">
      <c r="E633" s="105"/>
      <c r="F633" s="43"/>
      <c r="P633" s="105"/>
      <c r="Q633" s="105"/>
      <c r="R633" s="43"/>
      <c r="Z633" s="105"/>
      <c r="AA633" s="43"/>
      <c r="AH633" s="105"/>
      <c r="AI633" s="43"/>
      <c r="AR633" s="105"/>
      <c r="AS633" s="43"/>
    </row>
    <row r="634" spans="5:45" x14ac:dyDescent="0.25">
      <c r="E634" s="105"/>
      <c r="F634" s="43"/>
      <c r="P634" s="105"/>
      <c r="Q634" s="105"/>
      <c r="R634" s="43"/>
      <c r="Z634" s="105"/>
      <c r="AA634" s="43"/>
      <c r="AH634" s="105"/>
      <c r="AI634" s="43"/>
      <c r="AR634" s="105"/>
      <c r="AS634" s="43"/>
    </row>
    <row r="635" spans="5:45" x14ac:dyDescent="0.25">
      <c r="E635" s="105"/>
      <c r="F635" s="43"/>
      <c r="P635" s="105"/>
      <c r="Q635" s="105"/>
      <c r="R635" s="43"/>
      <c r="Z635" s="105"/>
      <c r="AA635" s="43"/>
      <c r="AH635" s="105"/>
      <c r="AI635" s="43"/>
      <c r="AR635" s="105"/>
      <c r="AS635" s="43"/>
    </row>
    <row r="636" spans="5:45" x14ac:dyDescent="0.25">
      <c r="E636" s="105"/>
      <c r="F636" s="43"/>
      <c r="P636" s="105"/>
      <c r="Q636" s="105"/>
      <c r="R636" s="43"/>
      <c r="Z636" s="105"/>
      <c r="AA636" s="43"/>
      <c r="AH636" s="105"/>
      <c r="AI636" s="43"/>
      <c r="AR636" s="105"/>
      <c r="AS636" s="43"/>
    </row>
    <row r="637" spans="5:45" x14ac:dyDescent="0.25">
      <c r="E637" s="105"/>
      <c r="F637" s="43"/>
      <c r="P637" s="105"/>
      <c r="Q637" s="105"/>
      <c r="R637" s="43"/>
      <c r="Z637" s="105"/>
      <c r="AA637" s="43"/>
      <c r="AH637" s="105"/>
      <c r="AI637" s="43"/>
      <c r="AR637" s="105"/>
      <c r="AS637" s="43"/>
    </row>
    <row r="638" spans="5:45" x14ac:dyDescent="0.25">
      <c r="E638" s="105"/>
      <c r="F638" s="43"/>
      <c r="P638" s="105"/>
      <c r="Q638" s="105"/>
      <c r="R638" s="43"/>
      <c r="Z638" s="105"/>
      <c r="AA638" s="43"/>
      <c r="AH638" s="105"/>
      <c r="AI638" s="43"/>
      <c r="AR638" s="105"/>
      <c r="AS638" s="43"/>
    </row>
    <row r="639" spans="5:45" x14ac:dyDescent="0.25">
      <c r="E639" s="105"/>
      <c r="F639" s="43"/>
      <c r="P639" s="105"/>
      <c r="Q639" s="105"/>
      <c r="R639" s="43"/>
      <c r="Z639" s="105"/>
      <c r="AA639" s="43"/>
      <c r="AH639" s="105"/>
      <c r="AI639" s="43"/>
      <c r="AR639" s="105"/>
      <c r="AS639" s="43"/>
    </row>
    <row r="640" spans="5:45" x14ac:dyDescent="0.25">
      <c r="E640" s="105"/>
      <c r="F640" s="43"/>
      <c r="P640" s="105"/>
      <c r="Q640" s="105"/>
      <c r="R640" s="43"/>
      <c r="Z640" s="105"/>
      <c r="AA640" s="43"/>
      <c r="AH640" s="105"/>
      <c r="AI640" s="43"/>
      <c r="AR640" s="105"/>
      <c r="AS640" s="43"/>
    </row>
    <row r="641" spans="5:45" x14ac:dyDescent="0.25">
      <c r="E641" s="105"/>
      <c r="F641" s="43"/>
      <c r="P641" s="105"/>
      <c r="Q641" s="105"/>
      <c r="R641" s="43"/>
      <c r="Z641" s="105"/>
      <c r="AA641" s="43"/>
      <c r="AH641" s="105"/>
      <c r="AI641" s="43"/>
      <c r="AR641" s="105"/>
      <c r="AS641" s="43"/>
    </row>
    <row r="642" spans="5:45" x14ac:dyDescent="0.25">
      <c r="E642" s="105"/>
      <c r="F642" s="43"/>
      <c r="P642" s="105"/>
      <c r="Q642" s="105"/>
      <c r="R642" s="43"/>
      <c r="Z642" s="105"/>
      <c r="AA642" s="43"/>
      <c r="AH642" s="105"/>
      <c r="AI642" s="43"/>
      <c r="AR642" s="105"/>
      <c r="AS642" s="43"/>
    </row>
    <row r="643" spans="5:45" x14ac:dyDescent="0.25">
      <c r="E643" s="105"/>
      <c r="F643" s="43"/>
      <c r="P643" s="105"/>
      <c r="Q643" s="105"/>
      <c r="R643" s="43"/>
      <c r="Z643" s="105"/>
      <c r="AA643" s="43"/>
      <c r="AH643" s="105"/>
      <c r="AI643" s="43"/>
      <c r="AR643" s="105"/>
      <c r="AS643" s="43"/>
    </row>
    <row r="644" spans="5:45" x14ac:dyDescent="0.25">
      <c r="E644" s="105"/>
      <c r="F644" s="43"/>
      <c r="P644" s="105"/>
      <c r="Q644" s="105"/>
      <c r="R644" s="43"/>
      <c r="Z644" s="105"/>
      <c r="AA644" s="43"/>
      <c r="AH644" s="105"/>
      <c r="AI644" s="43"/>
      <c r="AR644" s="105"/>
      <c r="AS644" s="43"/>
    </row>
    <row r="645" spans="5:45" x14ac:dyDescent="0.25">
      <c r="E645" s="105"/>
      <c r="F645" s="43"/>
      <c r="P645" s="105"/>
      <c r="Q645" s="105"/>
      <c r="R645" s="43"/>
      <c r="Z645" s="105"/>
      <c r="AA645" s="43"/>
      <c r="AH645" s="105"/>
      <c r="AI645" s="43"/>
      <c r="AR645" s="105"/>
      <c r="AS645" s="43"/>
    </row>
    <row r="646" spans="5:45" x14ac:dyDescent="0.25">
      <c r="E646" s="105"/>
      <c r="F646" s="43"/>
      <c r="P646" s="105"/>
      <c r="Q646" s="105"/>
      <c r="R646" s="43"/>
      <c r="Z646" s="105"/>
      <c r="AA646" s="43"/>
      <c r="AH646" s="105"/>
      <c r="AI646" s="43"/>
      <c r="AR646" s="105"/>
      <c r="AS646" s="43"/>
    </row>
    <row r="647" spans="5:45" x14ac:dyDescent="0.25">
      <c r="E647" s="105"/>
      <c r="F647" s="43"/>
      <c r="P647" s="105"/>
      <c r="Q647" s="105"/>
      <c r="R647" s="43"/>
      <c r="Z647" s="105"/>
      <c r="AA647" s="43"/>
      <c r="AH647" s="105"/>
      <c r="AI647" s="43"/>
      <c r="AR647" s="105"/>
      <c r="AS647" s="43"/>
    </row>
    <row r="648" spans="5:45" x14ac:dyDescent="0.25">
      <c r="E648" s="105"/>
      <c r="F648" s="43"/>
      <c r="P648" s="105"/>
      <c r="Q648" s="105"/>
      <c r="R648" s="43"/>
      <c r="Z648" s="105"/>
      <c r="AA648" s="43"/>
      <c r="AH648" s="105"/>
      <c r="AI648" s="43"/>
      <c r="AR648" s="105"/>
      <c r="AS648" s="43"/>
    </row>
    <row r="649" spans="5:45" x14ac:dyDescent="0.25">
      <c r="E649" s="105"/>
      <c r="F649" s="43"/>
      <c r="P649" s="105"/>
      <c r="Q649" s="105"/>
      <c r="R649" s="43"/>
      <c r="Z649" s="105"/>
      <c r="AA649" s="43"/>
      <c r="AH649" s="105"/>
      <c r="AI649" s="43"/>
      <c r="AR649" s="105"/>
      <c r="AS649" s="43"/>
    </row>
    <row r="650" spans="5:45" x14ac:dyDescent="0.25">
      <c r="E650" s="105"/>
      <c r="F650" s="43"/>
      <c r="P650" s="105"/>
      <c r="Q650" s="105"/>
      <c r="R650" s="43"/>
      <c r="Z650" s="105"/>
      <c r="AA650" s="43"/>
      <c r="AH650" s="105"/>
      <c r="AI650" s="43"/>
      <c r="AR650" s="105"/>
      <c r="AS650" s="43"/>
    </row>
    <row r="651" spans="5:45" x14ac:dyDescent="0.25">
      <c r="E651" s="105"/>
      <c r="F651" s="43"/>
      <c r="P651" s="105"/>
      <c r="Q651" s="105"/>
      <c r="R651" s="43"/>
      <c r="Z651" s="105"/>
      <c r="AA651" s="43"/>
      <c r="AH651" s="105"/>
      <c r="AI651" s="43"/>
      <c r="AR651" s="105"/>
      <c r="AS651" s="43"/>
    </row>
    <row r="652" spans="5:45" x14ac:dyDescent="0.25">
      <c r="E652" s="105"/>
      <c r="F652" s="43"/>
      <c r="P652" s="105"/>
      <c r="Q652" s="105"/>
      <c r="R652" s="43"/>
      <c r="Z652" s="105"/>
      <c r="AA652" s="43"/>
      <c r="AH652" s="105"/>
      <c r="AI652" s="43"/>
      <c r="AR652" s="105"/>
      <c r="AS652" s="43"/>
    </row>
    <row r="653" spans="5:45" x14ac:dyDescent="0.25">
      <c r="E653" s="105"/>
      <c r="F653" s="43"/>
      <c r="P653" s="105"/>
      <c r="Q653" s="105"/>
      <c r="R653" s="43"/>
      <c r="Z653" s="105"/>
      <c r="AA653" s="43"/>
      <c r="AH653" s="105"/>
      <c r="AI653" s="43"/>
      <c r="AR653" s="105"/>
      <c r="AS653" s="43"/>
    </row>
    <row r="654" spans="5:45" x14ac:dyDescent="0.25">
      <c r="E654" s="105"/>
      <c r="F654" s="43"/>
      <c r="P654" s="105"/>
      <c r="Q654" s="105"/>
      <c r="R654" s="43"/>
      <c r="Z654" s="105"/>
      <c r="AA654" s="43"/>
      <c r="AH654" s="105"/>
      <c r="AI654" s="43"/>
      <c r="AR654" s="105"/>
      <c r="AS654" s="43"/>
    </row>
    <row r="655" spans="5:45" x14ac:dyDescent="0.25">
      <c r="E655" s="105"/>
      <c r="F655" s="43"/>
      <c r="P655" s="105"/>
      <c r="Q655" s="105"/>
      <c r="R655" s="43"/>
      <c r="Z655" s="105"/>
      <c r="AA655" s="43"/>
      <c r="AH655" s="105"/>
      <c r="AI655" s="43"/>
      <c r="AR655" s="105"/>
      <c r="AS655" s="43"/>
    </row>
    <row r="656" spans="5:45" x14ac:dyDescent="0.25">
      <c r="E656" s="105"/>
      <c r="F656" s="43"/>
      <c r="P656" s="105"/>
      <c r="Q656" s="105"/>
      <c r="R656" s="43"/>
      <c r="Z656" s="105"/>
      <c r="AA656" s="43"/>
      <c r="AH656" s="105"/>
      <c r="AI656" s="43"/>
      <c r="AR656" s="105"/>
      <c r="AS656" s="43"/>
    </row>
    <row r="657" spans="5:45" x14ac:dyDescent="0.25">
      <c r="E657" s="105"/>
      <c r="F657" s="43"/>
      <c r="P657" s="105"/>
      <c r="Q657" s="105"/>
      <c r="R657" s="43"/>
      <c r="Z657" s="105"/>
      <c r="AA657" s="43"/>
      <c r="AH657" s="105"/>
      <c r="AI657" s="43"/>
      <c r="AR657" s="105"/>
      <c r="AS657" s="43"/>
    </row>
    <row r="658" spans="5:45" x14ac:dyDescent="0.25">
      <c r="E658" s="105"/>
      <c r="F658" s="43"/>
      <c r="P658" s="105"/>
      <c r="Q658" s="105"/>
      <c r="R658" s="43"/>
      <c r="Z658" s="105"/>
      <c r="AA658" s="43"/>
      <c r="AH658" s="105"/>
      <c r="AI658" s="43"/>
      <c r="AR658" s="105"/>
      <c r="AS658" s="43"/>
    </row>
    <row r="659" spans="5:45" x14ac:dyDescent="0.25">
      <c r="E659" s="105"/>
      <c r="F659" s="43"/>
      <c r="P659" s="105"/>
      <c r="Q659" s="105"/>
      <c r="R659" s="43"/>
      <c r="Z659" s="105"/>
      <c r="AA659" s="43"/>
      <c r="AH659" s="105"/>
      <c r="AI659" s="43"/>
      <c r="AR659" s="105"/>
      <c r="AS659" s="43"/>
    </row>
    <row r="660" spans="5:45" x14ac:dyDescent="0.25">
      <c r="E660" s="105"/>
      <c r="F660" s="43"/>
      <c r="P660" s="105"/>
      <c r="Q660" s="105"/>
      <c r="R660" s="43"/>
      <c r="Z660" s="105"/>
      <c r="AA660" s="43"/>
      <c r="AH660" s="105"/>
      <c r="AI660" s="43"/>
      <c r="AR660" s="105"/>
      <c r="AS660" s="43"/>
    </row>
    <row r="661" spans="5:45" x14ac:dyDescent="0.25">
      <c r="E661" s="105"/>
      <c r="F661" s="43"/>
      <c r="P661" s="105"/>
      <c r="Q661" s="105"/>
      <c r="R661" s="43"/>
      <c r="Z661" s="105"/>
      <c r="AA661" s="43"/>
      <c r="AH661" s="105"/>
      <c r="AI661" s="43"/>
      <c r="AR661" s="105"/>
      <c r="AS661" s="43"/>
    </row>
    <row r="662" spans="5:45" x14ac:dyDescent="0.25">
      <c r="E662" s="105"/>
      <c r="F662" s="43"/>
      <c r="P662" s="105"/>
      <c r="Q662" s="105"/>
      <c r="R662" s="43"/>
      <c r="Z662" s="105"/>
      <c r="AA662" s="43"/>
      <c r="AH662" s="105"/>
      <c r="AI662" s="43"/>
      <c r="AR662" s="105"/>
      <c r="AS662" s="43"/>
    </row>
    <row r="663" spans="5:45" x14ac:dyDescent="0.25">
      <c r="E663" s="105"/>
      <c r="F663" s="43"/>
      <c r="P663" s="105"/>
      <c r="Q663" s="105"/>
      <c r="R663" s="43"/>
      <c r="Z663" s="105"/>
      <c r="AA663" s="43"/>
      <c r="AH663" s="105"/>
      <c r="AI663" s="43"/>
      <c r="AR663" s="105"/>
      <c r="AS663" s="43"/>
    </row>
    <row r="664" spans="5:45" x14ac:dyDescent="0.25">
      <c r="E664" s="105"/>
      <c r="F664" s="43"/>
      <c r="P664" s="105"/>
      <c r="Q664" s="105"/>
      <c r="R664" s="43"/>
      <c r="Z664" s="105"/>
      <c r="AA664" s="43"/>
      <c r="AH664" s="105"/>
      <c r="AI664" s="43"/>
      <c r="AR664" s="105"/>
      <c r="AS664" s="43"/>
    </row>
    <row r="665" spans="5:45" x14ac:dyDescent="0.25">
      <c r="E665" s="105"/>
      <c r="F665" s="43"/>
      <c r="P665" s="105"/>
      <c r="Q665" s="105"/>
      <c r="R665" s="43"/>
      <c r="Z665" s="105"/>
      <c r="AA665" s="43"/>
      <c r="AH665" s="105"/>
      <c r="AI665" s="43"/>
      <c r="AR665" s="105"/>
      <c r="AS665" s="43"/>
    </row>
    <row r="666" spans="5:45" x14ac:dyDescent="0.25">
      <c r="E666" s="105"/>
      <c r="F666" s="43"/>
      <c r="P666" s="105"/>
      <c r="Q666" s="105"/>
      <c r="R666" s="43"/>
      <c r="Z666" s="105"/>
      <c r="AA666" s="43"/>
      <c r="AH666" s="105"/>
      <c r="AI666" s="43"/>
      <c r="AR666" s="105"/>
      <c r="AS666" s="43"/>
    </row>
    <row r="667" spans="5:45" x14ac:dyDescent="0.25">
      <c r="E667" s="105"/>
      <c r="F667" s="43"/>
      <c r="P667" s="105"/>
      <c r="Q667" s="105"/>
      <c r="R667" s="43"/>
      <c r="Z667" s="105"/>
      <c r="AA667" s="43"/>
      <c r="AH667" s="105"/>
      <c r="AI667" s="43"/>
      <c r="AR667" s="105"/>
      <c r="AS667" s="43"/>
    </row>
    <row r="668" spans="5:45" x14ac:dyDescent="0.25">
      <c r="E668" s="105"/>
      <c r="F668" s="43"/>
      <c r="P668" s="105"/>
      <c r="Q668" s="105"/>
      <c r="R668" s="43"/>
      <c r="Z668" s="105"/>
      <c r="AA668" s="43"/>
      <c r="AH668" s="105"/>
      <c r="AI668" s="43"/>
      <c r="AR668" s="105"/>
      <c r="AS668" s="43"/>
    </row>
    <row r="669" spans="5:45" x14ac:dyDescent="0.25">
      <c r="E669" s="105"/>
      <c r="F669" s="43"/>
      <c r="P669" s="105"/>
      <c r="Q669" s="105"/>
      <c r="R669" s="43"/>
      <c r="Z669" s="105"/>
      <c r="AA669" s="43"/>
      <c r="AH669" s="105"/>
      <c r="AI669" s="43"/>
      <c r="AR669" s="105"/>
      <c r="AS669" s="43"/>
    </row>
    <row r="670" spans="5:45" x14ac:dyDescent="0.25">
      <c r="E670" s="105"/>
      <c r="F670" s="43"/>
      <c r="P670" s="105"/>
      <c r="Q670" s="105"/>
      <c r="R670" s="43"/>
      <c r="Z670" s="105"/>
      <c r="AA670" s="43"/>
      <c r="AH670" s="105"/>
      <c r="AI670" s="43"/>
      <c r="AR670" s="105"/>
      <c r="AS670" s="43"/>
    </row>
    <row r="671" spans="5:45" x14ac:dyDescent="0.25">
      <c r="E671" s="105"/>
      <c r="F671" s="43"/>
      <c r="P671" s="105"/>
      <c r="Q671" s="105"/>
      <c r="R671" s="43"/>
      <c r="Z671" s="105"/>
      <c r="AA671" s="43"/>
      <c r="AH671" s="105"/>
      <c r="AI671" s="43"/>
      <c r="AR671" s="105"/>
      <c r="AS671" s="43"/>
    </row>
    <row r="672" spans="5:45" x14ac:dyDescent="0.25">
      <c r="E672" s="105"/>
      <c r="F672" s="43"/>
      <c r="P672" s="105"/>
      <c r="Q672" s="105"/>
      <c r="R672" s="43"/>
      <c r="Z672" s="105"/>
      <c r="AA672" s="43"/>
      <c r="AH672" s="105"/>
      <c r="AI672" s="43"/>
      <c r="AR672" s="105"/>
      <c r="AS672" s="43"/>
    </row>
    <row r="673" spans="5:45" x14ac:dyDescent="0.25">
      <c r="E673" s="105"/>
      <c r="F673" s="43"/>
      <c r="P673" s="105"/>
      <c r="Q673" s="105"/>
      <c r="R673" s="43"/>
      <c r="Z673" s="105"/>
      <c r="AA673" s="43"/>
      <c r="AH673" s="105"/>
      <c r="AI673" s="43"/>
      <c r="AR673" s="105"/>
      <c r="AS673" s="43"/>
    </row>
    <row r="674" spans="5:45" x14ac:dyDescent="0.25">
      <c r="E674" s="105"/>
      <c r="F674" s="43"/>
      <c r="P674" s="105"/>
      <c r="Q674" s="105"/>
      <c r="R674" s="43"/>
      <c r="Z674" s="105"/>
      <c r="AA674" s="43"/>
      <c r="AH674" s="105"/>
      <c r="AI674" s="43"/>
      <c r="AR674" s="105"/>
      <c r="AS674" s="43"/>
    </row>
    <row r="675" spans="5:45" x14ac:dyDescent="0.25">
      <c r="E675" s="105"/>
      <c r="F675" s="43"/>
      <c r="P675" s="105"/>
      <c r="Q675" s="105"/>
      <c r="R675" s="43"/>
      <c r="Z675" s="105"/>
      <c r="AA675" s="43"/>
      <c r="AH675" s="105"/>
      <c r="AI675" s="43"/>
      <c r="AR675" s="105"/>
      <c r="AS675" s="43"/>
    </row>
    <row r="676" spans="5:45" x14ac:dyDescent="0.25">
      <c r="E676" s="105"/>
      <c r="F676" s="43"/>
      <c r="P676" s="105"/>
      <c r="Q676" s="105"/>
      <c r="R676" s="43"/>
      <c r="Z676" s="105"/>
      <c r="AA676" s="43"/>
      <c r="AH676" s="105"/>
      <c r="AI676" s="43"/>
      <c r="AR676" s="105"/>
      <c r="AS676" s="43"/>
    </row>
    <row r="677" spans="5:45" x14ac:dyDescent="0.25">
      <c r="E677" s="105"/>
      <c r="F677" s="43"/>
      <c r="P677" s="105"/>
      <c r="Q677" s="105"/>
      <c r="R677" s="43"/>
      <c r="Z677" s="105"/>
      <c r="AA677" s="43"/>
      <c r="AH677" s="105"/>
      <c r="AI677" s="43"/>
      <c r="AR677" s="105"/>
      <c r="AS677" s="43"/>
    </row>
    <row r="678" spans="5:45" x14ac:dyDescent="0.25">
      <c r="E678" s="105"/>
      <c r="F678" s="43"/>
      <c r="P678" s="105"/>
      <c r="Q678" s="105"/>
      <c r="R678" s="43"/>
      <c r="Z678" s="105"/>
      <c r="AA678" s="43"/>
      <c r="AH678" s="105"/>
      <c r="AI678" s="43"/>
      <c r="AR678" s="105"/>
      <c r="AS678" s="43"/>
    </row>
    <row r="679" spans="5:45" x14ac:dyDescent="0.25">
      <c r="E679" s="105"/>
      <c r="F679" s="43"/>
      <c r="P679" s="105"/>
      <c r="Q679" s="105"/>
      <c r="R679" s="43"/>
      <c r="Z679" s="105"/>
      <c r="AA679" s="43"/>
      <c r="AH679" s="105"/>
      <c r="AI679" s="43"/>
      <c r="AR679" s="105"/>
      <c r="AS679" s="43"/>
    </row>
    <row r="680" spans="5:45" x14ac:dyDescent="0.25">
      <c r="E680" s="105"/>
      <c r="F680" s="43"/>
      <c r="P680" s="105"/>
      <c r="Q680" s="105"/>
      <c r="R680" s="43"/>
      <c r="Z680" s="105"/>
      <c r="AA680" s="43"/>
      <c r="AH680" s="105"/>
      <c r="AI680" s="43"/>
      <c r="AR680" s="105"/>
      <c r="AS680" s="43"/>
    </row>
    <row r="681" spans="5:45" x14ac:dyDescent="0.25">
      <c r="E681" s="105"/>
      <c r="F681" s="43"/>
      <c r="P681" s="105"/>
      <c r="Q681" s="105"/>
      <c r="R681" s="43"/>
      <c r="Z681" s="105"/>
      <c r="AA681" s="43"/>
      <c r="AH681" s="105"/>
      <c r="AI681" s="43"/>
      <c r="AR681" s="105"/>
      <c r="AS681" s="43"/>
    </row>
    <row r="682" spans="5:45" x14ac:dyDescent="0.25">
      <c r="E682" s="105"/>
      <c r="F682" s="43"/>
      <c r="P682" s="105"/>
      <c r="Q682" s="105"/>
      <c r="R682" s="43"/>
      <c r="Z682" s="105"/>
      <c r="AA682" s="43"/>
      <c r="AH682" s="105"/>
      <c r="AI682" s="43"/>
      <c r="AR682" s="105"/>
      <c r="AS682" s="43"/>
    </row>
    <row r="683" spans="5:45" x14ac:dyDescent="0.25">
      <c r="E683" s="105"/>
      <c r="F683" s="43"/>
      <c r="P683" s="105"/>
      <c r="Q683" s="105"/>
      <c r="R683" s="43"/>
      <c r="Z683" s="105"/>
      <c r="AA683" s="43"/>
      <c r="AH683" s="105"/>
      <c r="AI683" s="43"/>
      <c r="AR683" s="105"/>
      <c r="AS683" s="43"/>
    </row>
    <row r="684" spans="5:45" x14ac:dyDescent="0.25">
      <c r="E684" s="105"/>
      <c r="F684" s="43"/>
      <c r="P684" s="105"/>
      <c r="Q684" s="105"/>
      <c r="R684" s="43"/>
      <c r="Z684" s="105"/>
      <c r="AA684" s="43"/>
      <c r="AH684" s="105"/>
      <c r="AI684" s="43"/>
      <c r="AR684" s="105"/>
      <c r="AS684" s="43"/>
    </row>
    <row r="685" spans="5:45" x14ac:dyDescent="0.25">
      <c r="E685" s="105"/>
      <c r="F685" s="43"/>
      <c r="P685" s="105"/>
      <c r="Q685" s="105"/>
      <c r="R685" s="43"/>
      <c r="Z685" s="105"/>
      <c r="AA685" s="43"/>
      <c r="AH685" s="105"/>
      <c r="AI685" s="43"/>
      <c r="AR685" s="105"/>
      <c r="AS685" s="43"/>
    </row>
    <row r="686" spans="5:45" x14ac:dyDescent="0.25">
      <c r="E686" s="105"/>
      <c r="F686" s="43"/>
      <c r="P686" s="105"/>
      <c r="Q686" s="105"/>
      <c r="R686" s="43"/>
      <c r="Z686" s="105"/>
      <c r="AA686" s="43"/>
      <c r="AH686" s="105"/>
      <c r="AI686" s="43"/>
      <c r="AR686" s="105"/>
      <c r="AS686" s="43"/>
    </row>
    <row r="687" spans="5:45" x14ac:dyDescent="0.25">
      <c r="E687" s="105"/>
      <c r="F687" s="43"/>
      <c r="P687" s="105"/>
      <c r="Q687" s="105"/>
      <c r="R687" s="43"/>
      <c r="Z687" s="105"/>
      <c r="AA687" s="43"/>
      <c r="AH687" s="105"/>
      <c r="AI687" s="43"/>
      <c r="AR687" s="105"/>
      <c r="AS687" s="43"/>
    </row>
    <row r="688" spans="5:45" x14ac:dyDescent="0.25">
      <c r="E688" s="105"/>
      <c r="F688" s="43"/>
      <c r="P688" s="105"/>
      <c r="Q688" s="105"/>
      <c r="R688" s="43"/>
      <c r="Z688" s="105"/>
      <c r="AA688" s="43"/>
      <c r="AH688" s="105"/>
      <c r="AI688" s="43"/>
      <c r="AR688" s="105"/>
      <c r="AS688" s="43"/>
    </row>
    <row r="689" spans="5:45" x14ac:dyDescent="0.25">
      <c r="E689" s="105"/>
      <c r="F689" s="43"/>
      <c r="P689" s="105"/>
      <c r="Q689" s="105"/>
      <c r="R689" s="43"/>
      <c r="Z689" s="105"/>
      <c r="AA689" s="43"/>
      <c r="AH689" s="105"/>
      <c r="AI689" s="43"/>
      <c r="AR689" s="105"/>
      <c r="AS689" s="43"/>
    </row>
    <row r="690" spans="5:45" x14ac:dyDescent="0.25">
      <c r="E690" s="105"/>
      <c r="F690" s="43"/>
      <c r="P690" s="105"/>
      <c r="Q690" s="105"/>
      <c r="R690" s="43"/>
      <c r="Z690" s="105"/>
      <c r="AA690" s="43"/>
      <c r="AH690" s="105"/>
      <c r="AI690" s="43"/>
      <c r="AR690" s="105"/>
      <c r="AS690" s="43"/>
    </row>
    <row r="691" spans="5:45" x14ac:dyDescent="0.25">
      <c r="E691" s="105"/>
      <c r="F691" s="43"/>
      <c r="P691" s="105"/>
      <c r="Q691" s="105"/>
      <c r="R691" s="43"/>
      <c r="Z691" s="105"/>
      <c r="AA691" s="43"/>
      <c r="AH691" s="105"/>
      <c r="AI691" s="43"/>
      <c r="AR691" s="105"/>
      <c r="AS691" s="43"/>
    </row>
    <row r="692" spans="5:45" x14ac:dyDescent="0.25">
      <c r="E692" s="105"/>
      <c r="F692" s="43"/>
      <c r="P692" s="105"/>
      <c r="Q692" s="105"/>
      <c r="R692" s="43"/>
      <c r="Z692" s="105"/>
      <c r="AA692" s="43"/>
      <c r="AH692" s="105"/>
      <c r="AI692" s="43"/>
      <c r="AR692" s="105"/>
      <c r="AS692" s="43"/>
    </row>
    <row r="693" spans="5:45" x14ac:dyDescent="0.25">
      <c r="E693" s="105"/>
      <c r="F693" s="43"/>
      <c r="P693" s="105"/>
      <c r="Q693" s="105"/>
      <c r="R693" s="43"/>
      <c r="Z693" s="105"/>
      <c r="AA693" s="43"/>
      <c r="AH693" s="105"/>
      <c r="AI693" s="43"/>
      <c r="AR693" s="105"/>
      <c r="AS693" s="43"/>
    </row>
    <row r="694" spans="5:45" x14ac:dyDescent="0.25">
      <c r="E694" s="105"/>
      <c r="F694" s="43"/>
      <c r="P694" s="105"/>
      <c r="Q694" s="105"/>
      <c r="R694" s="43"/>
      <c r="Z694" s="105"/>
      <c r="AA694" s="43"/>
      <c r="AH694" s="105"/>
      <c r="AI694" s="43"/>
      <c r="AR694" s="105"/>
      <c r="AS694" s="43"/>
    </row>
    <row r="695" spans="5:45" x14ac:dyDescent="0.25">
      <c r="E695" s="105"/>
      <c r="F695" s="43"/>
      <c r="P695" s="105"/>
      <c r="Q695" s="105"/>
      <c r="R695" s="43"/>
      <c r="Z695" s="105"/>
      <c r="AA695" s="43"/>
      <c r="AH695" s="105"/>
      <c r="AI695" s="43"/>
      <c r="AR695" s="105"/>
      <c r="AS695" s="43"/>
    </row>
    <row r="696" spans="5:45" x14ac:dyDescent="0.25">
      <c r="E696" s="105"/>
      <c r="F696" s="43"/>
      <c r="P696" s="105"/>
      <c r="Q696" s="105"/>
      <c r="R696" s="43"/>
      <c r="Z696" s="105"/>
      <c r="AA696" s="43"/>
      <c r="AH696" s="105"/>
      <c r="AI696" s="43"/>
      <c r="AR696" s="105"/>
      <c r="AS696" s="43"/>
    </row>
    <row r="697" spans="5:45" x14ac:dyDescent="0.25">
      <c r="E697" s="105"/>
      <c r="F697" s="43"/>
      <c r="P697" s="105"/>
      <c r="Q697" s="105"/>
      <c r="R697" s="43"/>
      <c r="Z697" s="105"/>
      <c r="AA697" s="43"/>
      <c r="AH697" s="105"/>
      <c r="AI697" s="43"/>
      <c r="AR697" s="105"/>
      <c r="AS697" s="43"/>
    </row>
    <row r="698" spans="5:45" x14ac:dyDescent="0.25">
      <c r="E698" s="105"/>
      <c r="F698" s="43"/>
      <c r="P698" s="105"/>
      <c r="Q698" s="105"/>
      <c r="R698" s="43"/>
      <c r="Z698" s="105"/>
      <c r="AA698" s="43"/>
      <c r="AH698" s="105"/>
      <c r="AI698" s="43"/>
      <c r="AR698" s="105"/>
      <c r="AS698" s="43"/>
    </row>
    <row r="699" spans="5:45" x14ac:dyDescent="0.25">
      <c r="E699" s="105"/>
      <c r="F699" s="43"/>
      <c r="P699" s="105"/>
      <c r="Q699" s="105"/>
      <c r="R699" s="43"/>
      <c r="Z699" s="105"/>
      <c r="AA699" s="43"/>
      <c r="AH699" s="105"/>
      <c r="AI699" s="43"/>
      <c r="AR699" s="105"/>
      <c r="AS699" s="43"/>
    </row>
    <row r="700" spans="5:45" x14ac:dyDescent="0.25">
      <c r="E700" s="105"/>
      <c r="F700" s="43"/>
      <c r="P700" s="105"/>
      <c r="Q700" s="105"/>
      <c r="R700" s="43"/>
      <c r="Z700" s="105"/>
      <c r="AA700" s="43"/>
      <c r="AH700" s="105"/>
      <c r="AI700" s="43"/>
      <c r="AR700" s="105"/>
      <c r="AS700" s="43"/>
    </row>
    <row r="701" spans="5:45" x14ac:dyDescent="0.25">
      <c r="E701" s="105"/>
      <c r="F701" s="43"/>
      <c r="P701" s="105"/>
      <c r="Q701" s="105"/>
      <c r="R701" s="43"/>
      <c r="Z701" s="105"/>
      <c r="AA701" s="43"/>
      <c r="AH701" s="105"/>
      <c r="AI701" s="43"/>
      <c r="AR701" s="105"/>
      <c r="AS701" s="43"/>
    </row>
    <row r="702" spans="5:45" x14ac:dyDescent="0.25">
      <c r="E702" s="105"/>
      <c r="F702" s="43"/>
      <c r="P702" s="105"/>
      <c r="Q702" s="105"/>
      <c r="R702" s="43"/>
      <c r="Z702" s="105"/>
      <c r="AA702" s="43"/>
      <c r="AH702" s="105"/>
      <c r="AI702" s="43"/>
      <c r="AR702" s="105"/>
      <c r="AS702" s="43"/>
    </row>
    <row r="703" spans="5:45" x14ac:dyDescent="0.25">
      <c r="E703" s="105"/>
      <c r="F703" s="43"/>
      <c r="P703" s="105"/>
      <c r="Q703" s="105"/>
      <c r="R703" s="43"/>
      <c r="Z703" s="105"/>
      <c r="AA703" s="43"/>
      <c r="AH703" s="105"/>
      <c r="AI703" s="43"/>
      <c r="AR703" s="105"/>
      <c r="AS703" s="43"/>
    </row>
    <row r="704" spans="5:45" x14ac:dyDescent="0.25">
      <c r="E704" s="105"/>
      <c r="F704" s="43"/>
      <c r="P704" s="105"/>
      <c r="Q704" s="105"/>
      <c r="R704" s="43"/>
      <c r="Z704" s="105"/>
      <c r="AA704" s="43"/>
      <c r="AH704" s="105"/>
      <c r="AI704" s="43"/>
      <c r="AR704" s="105"/>
      <c r="AS704" s="43"/>
    </row>
    <row r="705" spans="5:45" x14ac:dyDescent="0.25">
      <c r="E705" s="105"/>
      <c r="F705" s="43"/>
      <c r="P705" s="105"/>
      <c r="Q705" s="105"/>
      <c r="R705" s="43"/>
      <c r="Z705" s="105"/>
      <c r="AA705" s="43"/>
      <c r="AH705" s="105"/>
      <c r="AI705" s="43"/>
      <c r="AR705" s="105"/>
      <c r="AS705" s="43"/>
    </row>
    <row r="706" spans="5:45" x14ac:dyDescent="0.25">
      <c r="E706" s="105"/>
      <c r="F706" s="43"/>
      <c r="P706" s="105"/>
      <c r="Q706" s="105"/>
      <c r="R706" s="43"/>
      <c r="Z706" s="105"/>
      <c r="AA706" s="43"/>
      <c r="AH706" s="105"/>
      <c r="AI706" s="43"/>
      <c r="AR706" s="105"/>
      <c r="AS706" s="43"/>
    </row>
    <row r="707" spans="5:45" x14ac:dyDescent="0.25">
      <c r="E707" s="105"/>
      <c r="F707" s="43"/>
      <c r="P707" s="105"/>
      <c r="Q707" s="105"/>
      <c r="R707" s="43"/>
      <c r="Z707" s="105"/>
      <c r="AA707" s="43"/>
      <c r="AH707" s="105"/>
      <c r="AI707" s="43"/>
      <c r="AR707" s="105"/>
      <c r="AS707" s="43"/>
    </row>
    <row r="708" spans="5:45" x14ac:dyDescent="0.25">
      <c r="E708" s="105"/>
      <c r="F708" s="43"/>
      <c r="P708" s="105"/>
      <c r="Q708" s="105"/>
      <c r="R708" s="43"/>
      <c r="Z708" s="105"/>
      <c r="AA708" s="43"/>
      <c r="AH708" s="105"/>
      <c r="AI708" s="43"/>
      <c r="AR708" s="105"/>
      <c r="AS708" s="43"/>
    </row>
    <row r="709" spans="5:45" x14ac:dyDescent="0.25">
      <c r="E709" s="105"/>
      <c r="F709" s="43"/>
      <c r="P709" s="105"/>
      <c r="Q709" s="105"/>
      <c r="R709" s="43"/>
      <c r="Z709" s="105"/>
      <c r="AA709" s="43"/>
      <c r="AH709" s="105"/>
      <c r="AI709" s="43"/>
      <c r="AR709" s="105"/>
      <c r="AS709" s="43"/>
    </row>
    <row r="710" spans="5:45" x14ac:dyDescent="0.25">
      <c r="E710" s="105"/>
      <c r="F710" s="43"/>
      <c r="P710" s="105"/>
      <c r="Q710" s="105"/>
      <c r="R710" s="43"/>
      <c r="Z710" s="105"/>
      <c r="AA710" s="43"/>
      <c r="AH710" s="105"/>
      <c r="AI710" s="43"/>
      <c r="AR710" s="105"/>
      <c r="AS710" s="43"/>
    </row>
    <row r="711" spans="5:45" x14ac:dyDescent="0.25">
      <c r="E711" s="105"/>
      <c r="F711" s="43"/>
      <c r="P711" s="105"/>
      <c r="Q711" s="105"/>
      <c r="R711" s="43"/>
      <c r="Z711" s="105"/>
      <c r="AA711" s="43"/>
      <c r="AH711" s="105"/>
      <c r="AI711" s="43"/>
      <c r="AR711" s="105"/>
      <c r="AS711" s="43"/>
    </row>
    <row r="712" spans="5:45" x14ac:dyDescent="0.25">
      <c r="E712" s="105"/>
      <c r="F712" s="43"/>
      <c r="P712" s="105"/>
      <c r="Q712" s="105"/>
      <c r="R712" s="43"/>
      <c r="Z712" s="105"/>
      <c r="AA712" s="43"/>
      <c r="AH712" s="105"/>
      <c r="AI712" s="43"/>
      <c r="AR712" s="105"/>
      <c r="AS712" s="43"/>
    </row>
    <row r="713" spans="5:45" x14ac:dyDescent="0.25">
      <c r="E713" s="105"/>
      <c r="F713" s="43"/>
      <c r="P713" s="105"/>
      <c r="Q713" s="105"/>
      <c r="R713" s="43"/>
      <c r="Z713" s="105"/>
      <c r="AA713" s="43"/>
      <c r="AH713" s="105"/>
      <c r="AI713" s="43"/>
      <c r="AR713" s="105"/>
      <c r="AS713" s="43"/>
    </row>
    <row r="714" spans="5:45" x14ac:dyDescent="0.25">
      <c r="E714" s="105"/>
      <c r="F714" s="43"/>
      <c r="P714" s="105"/>
      <c r="Q714" s="105"/>
      <c r="R714" s="43"/>
      <c r="Z714" s="105"/>
      <c r="AA714" s="43"/>
      <c r="AH714" s="105"/>
      <c r="AI714" s="43"/>
      <c r="AR714" s="105"/>
      <c r="AS714" s="43"/>
    </row>
    <row r="715" spans="5:45" x14ac:dyDescent="0.25">
      <c r="E715" s="105"/>
      <c r="F715" s="43"/>
      <c r="P715" s="105"/>
      <c r="Q715" s="105"/>
      <c r="R715" s="43"/>
      <c r="Z715" s="105"/>
      <c r="AA715" s="43"/>
      <c r="AH715" s="105"/>
      <c r="AI715" s="43"/>
      <c r="AR715" s="105"/>
      <c r="AS715" s="43"/>
    </row>
    <row r="716" spans="5:45" x14ac:dyDescent="0.25">
      <c r="E716" s="105"/>
      <c r="F716" s="43"/>
      <c r="P716" s="105"/>
      <c r="Q716" s="105"/>
      <c r="R716" s="43"/>
      <c r="Z716" s="105"/>
      <c r="AA716" s="43"/>
      <c r="AH716" s="105"/>
      <c r="AI716" s="43"/>
      <c r="AR716" s="105"/>
      <c r="AS716" s="43"/>
    </row>
    <row r="717" spans="5:45" x14ac:dyDescent="0.25">
      <c r="E717" s="105"/>
      <c r="F717" s="43"/>
      <c r="P717" s="105"/>
      <c r="Q717" s="105"/>
      <c r="R717" s="43"/>
      <c r="Z717" s="105"/>
      <c r="AA717" s="43"/>
      <c r="AH717" s="105"/>
      <c r="AI717" s="43"/>
      <c r="AR717" s="105"/>
      <c r="AS717" s="43"/>
    </row>
    <row r="718" spans="5:45" x14ac:dyDescent="0.25">
      <c r="E718" s="105"/>
      <c r="F718" s="43"/>
      <c r="P718" s="105"/>
      <c r="Q718" s="105"/>
      <c r="R718" s="43"/>
      <c r="Z718" s="105"/>
      <c r="AA718" s="43"/>
      <c r="AH718" s="105"/>
      <c r="AI718" s="43"/>
      <c r="AR718" s="105"/>
      <c r="AS718" s="43"/>
    </row>
    <row r="719" spans="5:45" x14ac:dyDescent="0.25">
      <c r="E719" s="105"/>
      <c r="F719" s="43"/>
      <c r="P719" s="105"/>
      <c r="Q719" s="105"/>
      <c r="R719" s="43"/>
      <c r="Z719" s="105"/>
      <c r="AA719" s="43"/>
      <c r="AH719" s="105"/>
      <c r="AI719" s="43"/>
      <c r="AR719" s="105"/>
      <c r="AS719" s="43"/>
    </row>
    <row r="720" spans="5:45" x14ac:dyDescent="0.25">
      <c r="E720" s="105"/>
      <c r="F720" s="43"/>
      <c r="P720" s="105"/>
      <c r="Q720" s="105"/>
      <c r="R720" s="43"/>
      <c r="Z720" s="105"/>
      <c r="AA720" s="43"/>
      <c r="AH720" s="105"/>
      <c r="AI720" s="43"/>
      <c r="AR720" s="105"/>
      <c r="AS720" s="43"/>
    </row>
    <row r="721" spans="5:45" x14ac:dyDescent="0.25">
      <c r="E721" s="105"/>
      <c r="F721" s="43"/>
      <c r="P721" s="105"/>
      <c r="Q721" s="105"/>
      <c r="R721" s="43"/>
      <c r="Z721" s="105"/>
      <c r="AA721" s="43"/>
      <c r="AH721" s="105"/>
      <c r="AI721" s="43"/>
      <c r="AR721" s="105"/>
      <c r="AS721" s="43"/>
    </row>
    <row r="722" spans="5:45" x14ac:dyDescent="0.25">
      <c r="E722" s="105"/>
      <c r="F722" s="43"/>
      <c r="P722" s="105"/>
      <c r="Q722" s="105"/>
      <c r="R722" s="43"/>
      <c r="Z722" s="105"/>
      <c r="AA722" s="43"/>
      <c r="AH722" s="105"/>
      <c r="AI722" s="43"/>
      <c r="AR722" s="105"/>
      <c r="AS722" s="43"/>
    </row>
    <row r="723" spans="5:45" x14ac:dyDescent="0.25">
      <c r="E723" s="105"/>
      <c r="F723" s="43"/>
      <c r="P723" s="105"/>
      <c r="Q723" s="105"/>
      <c r="R723" s="43"/>
      <c r="Z723" s="105"/>
      <c r="AA723" s="43"/>
      <c r="AH723" s="105"/>
      <c r="AI723" s="43"/>
      <c r="AR723" s="105"/>
      <c r="AS723" s="43"/>
    </row>
    <row r="724" spans="5:45" x14ac:dyDescent="0.25">
      <c r="E724" s="105"/>
      <c r="F724" s="43"/>
      <c r="P724" s="105"/>
      <c r="Q724" s="105"/>
      <c r="R724" s="43"/>
      <c r="Z724" s="105"/>
      <c r="AA724" s="43"/>
      <c r="AH724" s="105"/>
      <c r="AI724" s="43"/>
      <c r="AR724" s="105"/>
      <c r="AS724" s="43"/>
    </row>
    <row r="725" spans="5:45" x14ac:dyDescent="0.25">
      <c r="E725" s="105"/>
      <c r="F725" s="43"/>
      <c r="P725" s="105"/>
      <c r="Q725" s="105"/>
      <c r="R725" s="43"/>
      <c r="Z725" s="105"/>
      <c r="AA725" s="43"/>
      <c r="AH725" s="105"/>
      <c r="AI725" s="43"/>
      <c r="AR725" s="105"/>
      <c r="AS725" s="43"/>
    </row>
    <row r="726" spans="5:45" x14ac:dyDescent="0.25">
      <c r="E726" s="105"/>
      <c r="F726" s="43"/>
      <c r="P726" s="105"/>
      <c r="Q726" s="105"/>
      <c r="R726" s="43"/>
      <c r="Z726" s="105"/>
      <c r="AA726" s="43"/>
      <c r="AH726" s="105"/>
      <c r="AI726" s="43"/>
      <c r="AR726" s="105"/>
      <c r="AS726" s="43"/>
    </row>
    <row r="727" spans="5:45" x14ac:dyDescent="0.25">
      <c r="E727" s="105"/>
      <c r="F727" s="43"/>
      <c r="P727" s="105"/>
      <c r="Q727" s="105"/>
      <c r="R727" s="43"/>
      <c r="Z727" s="105"/>
      <c r="AA727" s="43"/>
      <c r="AH727" s="105"/>
      <c r="AI727" s="43"/>
      <c r="AR727" s="105"/>
      <c r="AS727" s="43"/>
    </row>
    <row r="728" spans="5:45" x14ac:dyDescent="0.25">
      <c r="E728" s="105"/>
      <c r="F728" s="43"/>
      <c r="P728" s="105"/>
      <c r="Q728" s="105"/>
      <c r="R728" s="43"/>
      <c r="Z728" s="105"/>
      <c r="AA728" s="43"/>
      <c r="AH728" s="105"/>
      <c r="AI728" s="43"/>
      <c r="AR728" s="105"/>
      <c r="AS728" s="43"/>
    </row>
    <row r="729" spans="5:45" x14ac:dyDescent="0.25">
      <c r="E729" s="105"/>
      <c r="F729" s="43"/>
      <c r="P729" s="105"/>
      <c r="Q729" s="105"/>
      <c r="R729" s="43"/>
      <c r="Z729" s="105"/>
      <c r="AA729" s="43"/>
      <c r="AH729" s="105"/>
      <c r="AI729" s="43"/>
      <c r="AR729" s="105"/>
      <c r="AS729" s="43"/>
    </row>
    <row r="730" spans="5:45" x14ac:dyDescent="0.25">
      <c r="E730" s="105"/>
      <c r="F730" s="43"/>
      <c r="P730" s="105"/>
      <c r="Q730" s="105"/>
      <c r="R730" s="43"/>
      <c r="Z730" s="105"/>
      <c r="AA730" s="43"/>
      <c r="AH730" s="105"/>
      <c r="AI730" s="43"/>
      <c r="AR730" s="105"/>
      <c r="AS730" s="43"/>
    </row>
    <row r="731" spans="5:45" x14ac:dyDescent="0.25">
      <c r="E731" s="105"/>
      <c r="F731" s="43"/>
      <c r="P731" s="105"/>
      <c r="Q731" s="105"/>
      <c r="R731" s="43"/>
      <c r="Z731" s="105"/>
      <c r="AA731" s="43"/>
      <c r="AH731" s="105"/>
      <c r="AI731" s="43"/>
      <c r="AR731" s="105"/>
      <c r="AS731" s="43"/>
    </row>
    <row r="732" spans="5:45" x14ac:dyDescent="0.25">
      <c r="E732" s="105"/>
      <c r="F732" s="43"/>
      <c r="P732" s="105"/>
      <c r="Q732" s="105"/>
      <c r="R732" s="43"/>
      <c r="Z732" s="105"/>
      <c r="AA732" s="43"/>
      <c r="AH732" s="105"/>
      <c r="AI732" s="43"/>
      <c r="AR732" s="105"/>
      <c r="AS732" s="43"/>
    </row>
    <row r="733" spans="5:45" x14ac:dyDescent="0.25">
      <c r="E733" s="105"/>
      <c r="F733" s="43"/>
      <c r="P733" s="105"/>
      <c r="Q733" s="105"/>
      <c r="R733" s="43"/>
      <c r="Z733" s="105"/>
      <c r="AA733" s="43"/>
      <c r="AH733" s="105"/>
      <c r="AI733" s="43"/>
      <c r="AR733" s="105"/>
      <c r="AS733" s="43"/>
    </row>
    <row r="734" spans="5:45" x14ac:dyDescent="0.25">
      <c r="E734" s="105"/>
      <c r="F734" s="43"/>
      <c r="P734" s="105"/>
      <c r="Q734" s="105"/>
      <c r="R734" s="43"/>
      <c r="Z734" s="105"/>
      <c r="AA734" s="43"/>
      <c r="AH734" s="105"/>
      <c r="AI734" s="43"/>
      <c r="AR734" s="105"/>
      <c r="AS734" s="43"/>
    </row>
    <row r="735" spans="5:45" x14ac:dyDescent="0.25">
      <c r="E735" s="105"/>
      <c r="F735" s="43"/>
      <c r="P735" s="105"/>
      <c r="Q735" s="105"/>
      <c r="R735" s="43"/>
      <c r="Z735" s="105"/>
      <c r="AA735" s="43"/>
      <c r="AH735" s="105"/>
      <c r="AI735" s="43"/>
      <c r="AR735" s="105"/>
      <c r="AS735" s="43"/>
    </row>
    <row r="736" spans="5:45" x14ac:dyDescent="0.25">
      <c r="E736" s="105"/>
      <c r="F736" s="43"/>
      <c r="P736" s="105"/>
      <c r="Q736" s="105"/>
      <c r="R736" s="43"/>
      <c r="Z736" s="105"/>
      <c r="AA736" s="43"/>
      <c r="AH736" s="105"/>
      <c r="AI736" s="43"/>
      <c r="AR736" s="105"/>
      <c r="AS736" s="43"/>
    </row>
    <row r="737" spans="5:45" x14ac:dyDescent="0.25">
      <c r="E737" s="105"/>
      <c r="F737" s="43"/>
      <c r="P737" s="105"/>
      <c r="Q737" s="105"/>
      <c r="R737" s="43"/>
      <c r="Z737" s="105"/>
      <c r="AA737" s="43"/>
      <c r="AH737" s="105"/>
      <c r="AI737" s="43"/>
      <c r="AR737" s="105"/>
      <c r="AS737" s="43"/>
    </row>
    <row r="738" spans="5:45" x14ac:dyDescent="0.25">
      <c r="E738" s="105"/>
      <c r="F738" s="43"/>
      <c r="P738" s="105"/>
      <c r="Q738" s="105"/>
      <c r="R738" s="43"/>
      <c r="Z738" s="105"/>
      <c r="AA738" s="43"/>
      <c r="AH738" s="105"/>
      <c r="AI738" s="43"/>
      <c r="AR738" s="105"/>
      <c r="AS738" s="43"/>
    </row>
    <row r="739" spans="5:45" x14ac:dyDescent="0.25">
      <c r="E739" s="105"/>
      <c r="F739" s="43"/>
      <c r="P739" s="105"/>
      <c r="Q739" s="105"/>
      <c r="R739" s="43"/>
      <c r="Z739" s="105"/>
      <c r="AA739" s="43"/>
      <c r="AH739" s="105"/>
      <c r="AI739" s="43"/>
      <c r="AR739" s="105"/>
      <c r="AS739" s="43"/>
    </row>
    <row r="740" spans="5:45" x14ac:dyDescent="0.25">
      <c r="E740" s="105"/>
      <c r="F740" s="43"/>
      <c r="P740" s="105"/>
      <c r="Q740" s="105"/>
      <c r="R740" s="43"/>
      <c r="Z740" s="105"/>
      <c r="AA740" s="43"/>
      <c r="AH740" s="105"/>
      <c r="AI740" s="43"/>
      <c r="AR740" s="105"/>
      <c r="AS740" s="43"/>
    </row>
    <row r="741" spans="5:45" x14ac:dyDescent="0.25">
      <c r="E741" s="105"/>
      <c r="F741" s="43"/>
      <c r="P741" s="105"/>
      <c r="Q741" s="105"/>
      <c r="R741" s="43"/>
      <c r="Z741" s="105"/>
      <c r="AA741" s="43"/>
      <c r="AH741" s="105"/>
      <c r="AI741" s="43"/>
      <c r="AR741" s="105"/>
      <c r="AS741" s="43"/>
    </row>
    <row r="742" spans="5:45" x14ac:dyDescent="0.25">
      <c r="E742" s="105"/>
      <c r="F742" s="43"/>
      <c r="P742" s="105"/>
      <c r="Q742" s="105"/>
      <c r="R742" s="43"/>
      <c r="Z742" s="105"/>
      <c r="AA742" s="43"/>
      <c r="AH742" s="105"/>
      <c r="AI742" s="43"/>
      <c r="AR742" s="105"/>
      <c r="AS742" s="43"/>
    </row>
    <row r="743" spans="5:45" x14ac:dyDescent="0.25">
      <c r="E743" s="105"/>
      <c r="F743" s="43"/>
      <c r="P743" s="105"/>
      <c r="Q743" s="105"/>
      <c r="R743" s="43"/>
      <c r="Z743" s="105"/>
      <c r="AA743" s="43"/>
      <c r="AH743" s="105"/>
      <c r="AI743" s="43"/>
      <c r="AR743" s="105"/>
      <c r="AS743" s="43"/>
    </row>
    <row r="744" spans="5:45" x14ac:dyDescent="0.25">
      <c r="E744" s="105"/>
      <c r="F744" s="43"/>
      <c r="P744" s="105"/>
      <c r="Q744" s="105"/>
      <c r="R744" s="43"/>
      <c r="Z744" s="105"/>
      <c r="AA744" s="43"/>
      <c r="AH744" s="105"/>
      <c r="AI744" s="43"/>
      <c r="AR744" s="105"/>
      <c r="AS744" s="43"/>
    </row>
    <row r="745" spans="5:45" x14ac:dyDescent="0.25">
      <c r="E745" s="105"/>
      <c r="F745" s="43"/>
      <c r="P745" s="105"/>
      <c r="Q745" s="105"/>
      <c r="R745" s="43"/>
      <c r="Z745" s="105"/>
      <c r="AA745" s="43"/>
      <c r="AH745" s="105"/>
      <c r="AI745" s="43"/>
      <c r="AR745" s="105"/>
      <c r="AS745" s="43"/>
    </row>
    <row r="746" spans="5:45" x14ac:dyDescent="0.25">
      <c r="E746" s="105"/>
      <c r="F746" s="43"/>
      <c r="P746" s="105"/>
      <c r="Q746" s="105"/>
      <c r="R746" s="43"/>
      <c r="Z746" s="105"/>
      <c r="AA746" s="43"/>
      <c r="AH746" s="105"/>
      <c r="AI746" s="43"/>
      <c r="AR746" s="105"/>
      <c r="AS746" s="43"/>
    </row>
    <row r="747" spans="5:45" x14ac:dyDescent="0.25">
      <c r="E747" s="105"/>
      <c r="F747" s="43"/>
      <c r="P747" s="105"/>
      <c r="Q747" s="105"/>
      <c r="R747" s="43"/>
      <c r="Z747" s="105"/>
      <c r="AA747" s="43"/>
      <c r="AH747" s="105"/>
      <c r="AI747" s="43"/>
      <c r="AR747" s="105"/>
      <c r="AS747" s="43"/>
    </row>
    <row r="748" spans="5:45" x14ac:dyDescent="0.25">
      <c r="E748" s="105"/>
      <c r="F748" s="43"/>
      <c r="P748" s="105"/>
      <c r="Q748" s="105"/>
      <c r="R748" s="43"/>
      <c r="Z748" s="105"/>
      <c r="AA748" s="43"/>
      <c r="AH748" s="105"/>
      <c r="AI748" s="43"/>
      <c r="AR748" s="105"/>
      <c r="AS748" s="43"/>
    </row>
    <row r="749" spans="5:45" x14ac:dyDescent="0.25">
      <c r="E749" s="105"/>
      <c r="F749" s="43"/>
      <c r="P749" s="105"/>
      <c r="Q749" s="105"/>
      <c r="R749" s="43"/>
      <c r="Z749" s="105"/>
      <c r="AA749" s="43"/>
      <c r="AH749" s="105"/>
      <c r="AI749" s="43"/>
      <c r="AR749" s="105"/>
      <c r="AS749" s="43"/>
    </row>
    <row r="750" spans="5:45" x14ac:dyDescent="0.25">
      <c r="E750" s="105"/>
      <c r="F750" s="43"/>
      <c r="P750" s="105"/>
      <c r="Q750" s="105"/>
      <c r="R750" s="43"/>
      <c r="Z750" s="105"/>
      <c r="AA750" s="43"/>
      <c r="AH750" s="105"/>
      <c r="AI750" s="43"/>
      <c r="AR750" s="105"/>
      <c r="AS750" s="43"/>
    </row>
    <row r="751" spans="5:45" x14ac:dyDescent="0.25">
      <c r="E751" s="105"/>
      <c r="F751" s="43"/>
      <c r="P751" s="105"/>
      <c r="Q751" s="105"/>
      <c r="R751" s="43"/>
      <c r="Z751" s="105"/>
      <c r="AA751" s="43"/>
      <c r="AH751" s="105"/>
      <c r="AI751" s="43"/>
      <c r="AR751" s="105"/>
      <c r="AS751" s="43"/>
    </row>
    <row r="752" spans="5:45" x14ac:dyDescent="0.25">
      <c r="E752" s="105"/>
      <c r="F752" s="43"/>
      <c r="P752" s="105"/>
      <c r="Q752" s="105"/>
      <c r="R752" s="43"/>
      <c r="Z752" s="105"/>
      <c r="AA752" s="43"/>
      <c r="AH752" s="105"/>
      <c r="AI752" s="43"/>
      <c r="AR752" s="105"/>
      <c r="AS752" s="43"/>
    </row>
    <row r="753" spans="5:45" x14ac:dyDescent="0.25">
      <c r="E753" s="105"/>
      <c r="F753" s="43"/>
      <c r="P753" s="105"/>
      <c r="Q753" s="105"/>
      <c r="R753" s="43"/>
      <c r="Z753" s="105"/>
      <c r="AA753" s="43"/>
      <c r="AH753" s="105"/>
      <c r="AI753" s="43"/>
      <c r="AR753" s="105"/>
      <c r="AS753" s="43"/>
    </row>
    <row r="754" spans="5:45" x14ac:dyDescent="0.25">
      <c r="E754" s="105"/>
      <c r="F754" s="43"/>
      <c r="P754" s="105"/>
      <c r="Q754" s="105"/>
      <c r="R754" s="43"/>
      <c r="Z754" s="105"/>
      <c r="AA754" s="43"/>
      <c r="AH754" s="105"/>
      <c r="AI754" s="43"/>
      <c r="AR754" s="105"/>
      <c r="AS754" s="43"/>
    </row>
    <row r="755" spans="5:45" x14ac:dyDescent="0.25">
      <c r="E755" s="105"/>
      <c r="F755" s="43"/>
      <c r="P755" s="105"/>
      <c r="Q755" s="105"/>
      <c r="R755" s="43"/>
      <c r="Z755" s="105"/>
      <c r="AA755" s="43"/>
      <c r="AH755" s="105"/>
      <c r="AI755" s="43"/>
      <c r="AR755" s="105"/>
      <c r="AS755" s="43"/>
    </row>
    <row r="756" spans="5:45" x14ac:dyDescent="0.25">
      <c r="E756" s="105"/>
      <c r="F756" s="43"/>
      <c r="P756" s="105"/>
      <c r="Q756" s="105"/>
      <c r="R756" s="43"/>
      <c r="Z756" s="105"/>
      <c r="AA756" s="43"/>
      <c r="AH756" s="105"/>
      <c r="AI756" s="43"/>
      <c r="AR756" s="105"/>
      <c r="AS756" s="43"/>
    </row>
    <row r="757" spans="5:45" x14ac:dyDescent="0.25">
      <c r="E757" s="105"/>
      <c r="F757" s="43"/>
      <c r="P757" s="105"/>
      <c r="Q757" s="105"/>
      <c r="R757" s="43"/>
      <c r="Z757" s="105"/>
      <c r="AA757" s="43"/>
      <c r="AH757" s="105"/>
      <c r="AI757" s="43"/>
      <c r="AR757" s="105"/>
      <c r="AS757" s="43"/>
    </row>
    <row r="758" spans="5:45" x14ac:dyDescent="0.25">
      <c r="E758" s="105"/>
      <c r="F758" s="43"/>
      <c r="P758" s="105"/>
      <c r="Q758" s="105"/>
      <c r="R758" s="43"/>
      <c r="Z758" s="105"/>
      <c r="AA758" s="43"/>
      <c r="AH758" s="105"/>
      <c r="AI758" s="43"/>
      <c r="AR758" s="105"/>
      <c r="AS758" s="43"/>
    </row>
    <row r="759" spans="5:45" x14ac:dyDescent="0.25">
      <c r="E759" s="105"/>
      <c r="F759" s="43"/>
      <c r="P759" s="105"/>
      <c r="Q759" s="105"/>
      <c r="R759" s="43"/>
      <c r="Z759" s="105"/>
      <c r="AA759" s="43"/>
      <c r="AH759" s="105"/>
      <c r="AI759" s="43"/>
      <c r="AR759" s="105"/>
      <c r="AS759" s="43"/>
    </row>
    <row r="760" spans="5:45" x14ac:dyDescent="0.25">
      <c r="E760" s="105"/>
      <c r="F760" s="43"/>
      <c r="P760" s="105"/>
      <c r="Q760" s="105"/>
      <c r="R760" s="43"/>
      <c r="Z760" s="105"/>
      <c r="AA760" s="43"/>
      <c r="AH760" s="105"/>
      <c r="AI760" s="43"/>
      <c r="AR760" s="105"/>
      <c r="AS760" s="43"/>
    </row>
    <row r="761" spans="5:45" x14ac:dyDescent="0.25">
      <c r="E761" s="105"/>
      <c r="F761" s="43"/>
      <c r="P761" s="105"/>
      <c r="Q761" s="105"/>
      <c r="R761" s="43"/>
      <c r="Z761" s="105"/>
      <c r="AA761" s="43"/>
      <c r="AH761" s="105"/>
      <c r="AI761" s="43"/>
      <c r="AR761" s="105"/>
      <c r="AS761" s="43"/>
    </row>
    <row r="762" spans="5:45" x14ac:dyDescent="0.25">
      <c r="E762" s="105"/>
      <c r="F762" s="43"/>
      <c r="P762" s="105"/>
      <c r="Q762" s="105"/>
      <c r="R762" s="43"/>
      <c r="Z762" s="105"/>
      <c r="AA762" s="43"/>
      <c r="AH762" s="105"/>
      <c r="AI762" s="43"/>
      <c r="AR762" s="105"/>
      <c r="AS762" s="43"/>
    </row>
    <row r="763" spans="5:45" x14ac:dyDescent="0.25">
      <c r="E763" s="105"/>
      <c r="F763" s="43"/>
      <c r="P763" s="105"/>
      <c r="Q763" s="105"/>
      <c r="R763" s="43"/>
      <c r="Z763" s="105"/>
      <c r="AA763" s="43"/>
      <c r="AH763" s="105"/>
      <c r="AI763" s="43"/>
      <c r="AR763" s="105"/>
      <c r="AS763" s="43"/>
    </row>
    <row r="764" spans="5:45" x14ac:dyDescent="0.25">
      <c r="E764" s="105"/>
      <c r="F764" s="43"/>
      <c r="P764" s="105"/>
      <c r="Q764" s="105"/>
      <c r="R764" s="43"/>
      <c r="Z764" s="105"/>
      <c r="AA764" s="43"/>
      <c r="AH764" s="105"/>
      <c r="AI764" s="43"/>
      <c r="AR764" s="105"/>
      <c r="AS764" s="43"/>
    </row>
    <row r="765" spans="5:45" x14ac:dyDescent="0.25">
      <c r="E765" s="105"/>
      <c r="F765" s="43"/>
      <c r="P765" s="105"/>
      <c r="Q765" s="105"/>
      <c r="R765" s="43"/>
      <c r="Z765" s="105"/>
      <c r="AA765" s="43"/>
      <c r="AH765" s="105"/>
      <c r="AI765" s="43"/>
      <c r="AR765" s="105"/>
      <c r="AS765" s="43"/>
    </row>
    <row r="766" spans="5:45" x14ac:dyDescent="0.25">
      <c r="E766" s="105"/>
      <c r="F766" s="43"/>
      <c r="P766" s="105"/>
      <c r="Q766" s="105"/>
      <c r="R766" s="43"/>
      <c r="Z766" s="105"/>
      <c r="AA766" s="43"/>
      <c r="AH766" s="105"/>
      <c r="AI766" s="43"/>
      <c r="AR766" s="105"/>
      <c r="AS766" s="43"/>
    </row>
    <row r="767" spans="5:45" x14ac:dyDescent="0.25">
      <c r="E767" s="105"/>
      <c r="F767" s="43"/>
      <c r="P767" s="105"/>
      <c r="Q767" s="105"/>
      <c r="R767" s="43"/>
      <c r="Z767" s="105"/>
      <c r="AA767" s="43"/>
      <c r="AH767" s="105"/>
      <c r="AI767" s="43"/>
      <c r="AR767" s="105"/>
      <c r="AS767" s="43"/>
    </row>
    <row r="768" spans="5:45" x14ac:dyDescent="0.25">
      <c r="E768" s="105"/>
      <c r="F768" s="43"/>
      <c r="P768" s="105"/>
      <c r="Q768" s="105"/>
      <c r="R768" s="43"/>
      <c r="Z768" s="105"/>
      <c r="AA768" s="43"/>
      <c r="AH768" s="105"/>
      <c r="AI768" s="43"/>
      <c r="AR768" s="105"/>
      <c r="AS768" s="43"/>
    </row>
    <row r="769" spans="5:45" x14ac:dyDescent="0.25">
      <c r="E769" s="105"/>
      <c r="F769" s="43"/>
      <c r="P769" s="105"/>
      <c r="Q769" s="105"/>
      <c r="R769" s="43"/>
      <c r="Z769" s="105"/>
      <c r="AA769" s="43"/>
      <c r="AH769" s="105"/>
      <c r="AI769" s="43"/>
      <c r="AR769" s="105"/>
      <c r="AS769" s="43"/>
    </row>
    <row r="770" spans="5:45" x14ac:dyDescent="0.25">
      <c r="E770" s="105"/>
      <c r="F770" s="43"/>
      <c r="P770" s="105"/>
      <c r="Q770" s="105"/>
      <c r="R770" s="43"/>
      <c r="Z770" s="105"/>
      <c r="AA770" s="43"/>
      <c r="AH770" s="105"/>
      <c r="AI770" s="43"/>
      <c r="AR770" s="105"/>
      <c r="AS770" s="43"/>
    </row>
    <row r="771" spans="5:45" x14ac:dyDescent="0.25">
      <c r="E771" s="105"/>
      <c r="F771" s="43"/>
      <c r="P771" s="105"/>
      <c r="Q771" s="105"/>
      <c r="R771" s="43"/>
      <c r="Z771" s="105"/>
      <c r="AA771" s="43"/>
      <c r="AH771" s="105"/>
      <c r="AI771" s="43"/>
      <c r="AR771" s="105"/>
      <c r="AS771" s="43"/>
    </row>
    <row r="772" spans="5:45" x14ac:dyDescent="0.25">
      <c r="E772" s="105"/>
      <c r="F772" s="43"/>
      <c r="P772" s="105"/>
      <c r="Q772" s="105"/>
      <c r="R772" s="43"/>
      <c r="Z772" s="105"/>
      <c r="AA772" s="43"/>
      <c r="AH772" s="105"/>
      <c r="AI772" s="43"/>
      <c r="AR772" s="105"/>
      <c r="AS772" s="43"/>
    </row>
    <row r="773" spans="5:45" x14ac:dyDescent="0.25">
      <c r="E773" s="105"/>
      <c r="F773" s="43"/>
      <c r="P773" s="105"/>
      <c r="Q773" s="105"/>
      <c r="R773" s="43"/>
      <c r="Z773" s="105"/>
      <c r="AA773" s="43"/>
      <c r="AH773" s="105"/>
      <c r="AI773" s="43"/>
      <c r="AR773" s="105"/>
      <c r="AS773" s="43"/>
    </row>
    <row r="774" spans="5:45" x14ac:dyDescent="0.25">
      <c r="E774" s="105"/>
      <c r="F774" s="43"/>
      <c r="P774" s="105"/>
      <c r="Q774" s="105"/>
      <c r="R774" s="43"/>
      <c r="Z774" s="105"/>
      <c r="AA774" s="43"/>
      <c r="AH774" s="105"/>
      <c r="AI774" s="43"/>
      <c r="AR774" s="105"/>
      <c r="AS774" s="43"/>
    </row>
    <row r="775" spans="5:45" x14ac:dyDescent="0.25">
      <c r="E775" s="105"/>
      <c r="F775" s="43"/>
      <c r="P775" s="105"/>
      <c r="Q775" s="105"/>
      <c r="R775" s="43"/>
      <c r="Z775" s="105"/>
      <c r="AA775" s="43"/>
      <c r="AH775" s="105"/>
      <c r="AI775" s="43"/>
      <c r="AR775" s="105"/>
      <c r="AS775" s="43"/>
    </row>
    <row r="776" spans="5:45" x14ac:dyDescent="0.25">
      <c r="E776" s="105"/>
      <c r="F776" s="43"/>
      <c r="P776" s="105"/>
      <c r="Q776" s="105"/>
      <c r="R776" s="43"/>
      <c r="Z776" s="105"/>
      <c r="AA776" s="43"/>
      <c r="AH776" s="105"/>
      <c r="AI776" s="43"/>
      <c r="AR776" s="105"/>
      <c r="AS776" s="43"/>
    </row>
    <row r="777" spans="5:45" x14ac:dyDescent="0.25">
      <c r="E777" s="105"/>
      <c r="F777" s="43"/>
      <c r="P777" s="105"/>
      <c r="Q777" s="105"/>
      <c r="R777" s="43"/>
      <c r="Z777" s="105"/>
      <c r="AA777" s="43"/>
      <c r="AH777" s="105"/>
      <c r="AI777" s="43"/>
      <c r="AR777" s="105"/>
      <c r="AS777" s="43"/>
    </row>
    <row r="778" spans="5:45" x14ac:dyDescent="0.25">
      <c r="E778" s="105"/>
      <c r="F778" s="43"/>
      <c r="P778" s="105"/>
      <c r="Q778" s="105"/>
      <c r="R778" s="43"/>
      <c r="Z778" s="105"/>
      <c r="AA778" s="43"/>
      <c r="AH778" s="105"/>
      <c r="AI778" s="43"/>
      <c r="AR778" s="105"/>
      <c r="AS778" s="43"/>
    </row>
    <row r="779" spans="5:45" x14ac:dyDescent="0.25">
      <c r="E779" s="105"/>
      <c r="F779" s="43"/>
      <c r="P779" s="105"/>
      <c r="Q779" s="105"/>
      <c r="R779" s="43"/>
      <c r="Z779" s="105"/>
      <c r="AA779" s="43"/>
      <c r="AH779" s="105"/>
      <c r="AI779" s="43"/>
      <c r="AR779" s="105"/>
      <c r="AS779" s="43"/>
    </row>
    <row r="780" spans="5:45" x14ac:dyDescent="0.25">
      <c r="E780" s="105"/>
      <c r="F780" s="43"/>
      <c r="P780" s="105"/>
      <c r="Q780" s="105"/>
      <c r="R780" s="43"/>
      <c r="Z780" s="105"/>
      <c r="AA780" s="43"/>
      <c r="AH780" s="105"/>
      <c r="AI780" s="43"/>
      <c r="AR780" s="105"/>
      <c r="AS780" s="43"/>
    </row>
    <row r="781" spans="5:45" x14ac:dyDescent="0.25">
      <c r="E781" s="105"/>
      <c r="F781" s="43"/>
      <c r="P781" s="105"/>
      <c r="Q781" s="105"/>
      <c r="R781" s="43"/>
      <c r="Z781" s="105"/>
      <c r="AA781" s="43"/>
      <c r="AH781" s="105"/>
      <c r="AI781" s="43"/>
      <c r="AR781" s="105"/>
      <c r="AS781" s="43"/>
    </row>
    <row r="782" spans="5:45" x14ac:dyDescent="0.25">
      <c r="E782" s="105"/>
      <c r="F782" s="43"/>
      <c r="P782" s="105"/>
      <c r="Q782" s="105"/>
      <c r="R782" s="43"/>
      <c r="Z782" s="105"/>
      <c r="AA782" s="43"/>
      <c r="AH782" s="105"/>
      <c r="AI782" s="43"/>
      <c r="AR782" s="105"/>
      <c r="AS782" s="43"/>
    </row>
    <row r="783" spans="5:45" x14ac:dyDescent="0.25">
      <c r="E783" s="105"/>
      <c r="F783" s="43"/>
      <c r="P783" s="105"/>
      <c r="Q783" s="105"/>
      <c r="R783" s="43"/>
      <c r="Z783" s="105"/>
      <c r="AA783" s="43"/>
      <c r="AH783" s="105"/>
      <c r="AI783" s="43"/>
      <c r="AR783" s="105"/>
      <c r="AS783" s="43"/>
    </row>
    <row r="784" spans="5:45" x14ac:dyDescent="0.25">
      <c r="E784" s="105"/>
      <c r="F784" s="43"/>
      <c r="P784" s="105"/>
      <c r="Q784" s="105"/>
      <c r="R784" s="43"/>
      <c r="Z784" s="105"/>
      <c r="AA784" s="43"/>
      <c r="AH784" s="105"/>
      <c r="AI784" s="43"/>
      <c r="AR784" s="105"/>
      <c r="AS784" s="43"/>
    </row>
    <row r="785" spans="5:45" x14ac:dyDescent="0.25">
      <c r="E785" s="105"/>
      <c r="F785" s="43"/>
      <c r="P785" s="105"/>
      <c r="Q785" s="105"/>
      <c r="R785" s="43"/>
      <c r="Z785" s="105"/>
      <c r="AA785" s="43"/>
      <c r="AH785" s="105"/>
      <c r="AI785" s="43"/>
      <c r="AR785" s="105"/>
      <c r="AS785" s="43"/>
    </row>
    <row r="786" spans="5:45" x14ac:dyDescent="0.25">
      <c r="E786" s="105"/>
      <c r="F786" s="43"/>
      <c r="P786" s="105"/>
      <c r="Q786" s="105"/>
      <c r="R786" s="43"/>
      <c r="Z786" s="105"/>
      <c r="AA786" s="43"/>
      <c r="AH786" s="105"/>
      <c r="AI786" s="43"/>
      <c r="AR786" s="105"/>
      <c r="AS786" s="43"/>
    </row>
    <row r="787" spans="5:45" x14ac:dyDescent="0.25">
      <c r="E787" s="105"/>
      <c r="F787" s="43"/>
      <c r="P787" s="105"/>
      <c r="Q787" s="105"/>
      <c r="R787" s="43"/>
      <c r="Z787" s="105"/>
      <c r="AA787" s="43"/>
      <c r="AH787" s="105"/>
      <c r="AI787" s="43"/>
      <c r="AR787" s="105"/>
      <c r="AS787" s="43"/>
    </row>
    <row r="788" spans="5:45" x14ac:dyDescent="0.25">
      <c r="E788" s="105"/>
      <c r="F788" s="43"/>
      <c r="P788" s="105"/>
      <c r="Q788" s="105"/>
      <c r="R788" s="43"/>
      <c r="Z788" s="105"/>
      <c r="AA788" s="43"/>
      <c r="AH788" s="105"/>
      <c r="AI788" s="43"/>
      <c r="AR788" s="105"/>
      <c r="AS788" s="43"/>
    </row>
    <row r="789" spans="5:45" x14ac:dyDescent="0.25">
      <c r="E789" s="105"/>
      <c r="F789" s="43"/>
      <c r="P789" s="105"/>
      <c r="Q789" s="105"/>
      <c r="R789" s="43"/>
      <c r="Z789" s="105"/>
      <c r="AA789" s="43"/>
      <c r="AH789" s="105"/>
      <c r="AI789" s="43"/>
      <c r="AR789" s="105"/>
      <c r="AS789" s="43"/>
    </row>
    <row r="790" spans="5:45" x14ac:dyDescent="0.25">
      <c r="E790" s="105"/>
      <c r="F790" s="43"/>
      <c r="P790" s="105"/>
      <c r="Q790" s="105"/>
      <c r="R790" s="43"/>
      <c r="Z790" s="105"/>
      <c r="AA790" s="43"/>
      <c r="AH790" s="105"/>
      <c r="AI790" s="43"/>
      <c r="AR790" s="105"/>
      <c r="AS790" s="43"/>
    </row>
    <row r="791" spans="5:45" x14ac:dyDescent="0.25">
      <c r="E791" s="105"/>
      <c r="F791" s="43"/>
      <c r="P791" s="105"/>
      <c r="Q791" s="105"/>
      <c r="R791" s="43"/>
      <c r="Z791" s="105"/>
      <c r="AA791" s="43"/>
      <c r="AH791" s="105"/>
      <c r="AI791" s="43"/>
      <c r="AR791" s="105"/>
      <c r="AS791" s="43"/>
    </row>
    <row r="792" spans="5:45" x14ac:dyDescent="0.25">
      <c r="E792" s="105"/>
      <c r="F792" s="43"/>
      <c r="P792" s="105"/>
      <c r="Q792" s="105"/>
      <c r="R792" s="43"/>
      <c r="Z792" s="105"/>
      <c r="AA792" s="43"/>
      <c r="AH792" s="105"/>
      <c r="AI792" s="43"/>
      <c r="AR792" s="105"/>
      <c r="AS792" s="43"/>
    </row>
    <row r="793" spans="5:45" x14ac:dyDescent="0.25">
      <c r="E793" s="105"/>
      <c r="F793" s="43"/>
      <c r="P793" s="105"/>
      <c r="Q793" s="105"/>
      <c r="R793" s="43"/>
      <c r="Z793" s="105"/>
      <c r="AA793" s="43"/>
      <c r="AH793" s="105"/>
      <c r="AI793" s="43"/>
      <c r="AR793" s="105"/>
      <c r="AS793" s="43"/>
    </row>
    <row r="794" spans="5:45" x14ac:dyDescent="0.25">
      <c r="E794" s="105"/>
      <c r="F794" s="43"/>
      <c r="P794" s="105"/>
      <c r="Q794" s="105"/>
      <c r="R794" s="43"/>
      <c r="Z794" s="105"/>
      <c r="AA794" s="43"/>
      <c r="AH794" s="105"/>
      <c r="AI794" s="43"/>
      <c r="AR794" s="105"/>
      <c r="AS794" s="43"/>
    </row>
    <row r="795" spans="5:45" x14ac:dyDescent="0.25">
      <c r="E795" s="105"/>
      <c r="F795" s="43"/>
      <c r="P795" s="105"/>
      <c r="Q795" s="105"/>
      <c r="R795" s="43"/>
      <c r="Z795" s="105"/>
      <c r="AA795" s="43"/>
      <c r="AH795" s="105"/>
      <c r="AI795" s="43"/>
      <c r="AR795" s="105"/>
      <c r="AS795" s="43"/>
    </row>
    <row r="796" spans="5:45" x14ac:dyDescent="0.25">
      <c r="E796" s="105"/>
      <c r="F796" s="43"/>
      <c r="P796" s="105"/>
      <c r="Q796" s="105"/>
      <c r="R796" s="43"/>
      <c r="Z796" s="105"/>
      <c r="AA796" s="43"/>
      <c r="AH796" s="105"/>
      <c r="AI796" s="43"/>
      <c r="AR796" s="105"/>
      <c r="AS796" s="43"/>
    </row>
    <row r="797" spans="5:45" x14ac:dyDescent="0.25">
      <c r="E797" s="105"/>
      <c r="F797" s="43"/>
      <c r="P797" s="105"/>
      <c r="Q797" s="105"/>
      <c r="R797" s="43"/>
      <c r="Z797" s="105"/>
      <c r="AA797" s="43"/>
      <c r="AH797" s="105"/>
      <c r="AI797" s="43"/>
      <c r="AR797" s="105"/>
      <c r="AS797" s="43"/>
    </row>
    <row r="798" spans="5:45" x14ac:dyDescent="0.25">
      <c r="E798" s="105"/>
      <c r="F798" s="43"/>
      <c r="P798" s="105"/>
      <c r="Q798" s="105"/>
      <c r="R798" s="43"/>
      <c r="Z798" s="105"/>
      <c r="AA798" s="43"/>
      <c r="AH798" s="105"/>
      <c r="AI798" s="43"/>
      <c r="AR798" s="105"/>
      <c r="AS798" s="43"/>
    </row>
    <row r="799" spans="5:45" x14ac:dyDescent="0.25">
      <c r="E799" s="105"/>
      <c r="F799" s="43"/>
      <c r="P799" s="105"/>
      <c r="Q799" s="105"/>
      <c r="R799" s="43"/>
      <c r="Z799" s="105"/>
      <c r="AA799" s="43"/>
      <c r="AH799" s="105"/>
      <c r="AI799" s="43"/>
      <c r="AR799" s="105"/>
      <c r="AS799" s="43"/>
    </row>
    <row r="800" spans="5:45" x14ac:dyDescent="0.25">
      <c r="E800" s="105"/>
      <c r="F800" s="43"/>
      <c r="P800" s="105"/>
      <c r="Q800" s="105"/>
      <c r="R800" s="43"/>
      <c r="Z800" s="105"/>
      <c r="AA800" s="43"/>
      <c r="AH800" s="105"/>
      <c r="AI800" s="43"/>
      <c r="AR800" s="105"/>
      <c r="AS800" s="43"/>
    </row>
    <row r="801" spans="5:45" x14ac:dyDescent="0.25">
      <c r="E801" s="105"/>
      <c r="F801" s="43"/>
      <c r="P801" s="105"/>
      <c r="Q801" s="105"/>
      <c r="R801" s="43"/>
      <c r="Z801" s="105"/>
      <c r="AA801" s="43"/>
      <c r="AH801" s="105"/>
      <c r="AI801" s="43"/>
      <c r="AR801" s="105"/>
      <c r="AS801" s="43"/>
    </row>
    <row r="802" spans="5:45" x14ac:dyDescent="0.25">
      <c r="E802" s="105"/>
      <c r="F802" s="43"/>
      <c r="P802" s="105"/>
      <c r="Q802" s="105"/>
      <c r="R802" s="43"/>
      <c r="Z802" s="105"/>
      <c r="AA802" s="43"/>
      <c r="AH802" s="105"/>
      <c r="AI802" s="43"/>
      <c r="AR802" s="105"/>
      <c r="AS802" s="43"/>
    </row>
    <row r="803" spans="5:45" x14ac:dyDescent="0.25">
      <c r="E803" s="105"/>
      <c r="F803" s="43"/>
      <c r="P803" s="105"/>
      <c r="Q803" s="105"/>
      <c r="R803" s="43"/>
      <c r="Z803" s="105"/>
      <c r="AA803" s="43"/>
      <c r="AH803" s="105"/>
      <c r="AI803" s="43"/>
      <c r="AR803" s="105"/>
      <c r="AS803" s="43"/>
    </row>
    <row r="804" spans="5:45" x14ac:dyDescent="0.25">
      <c r="E804" s="105"/>
      <c r="F804" s="43"/>
      <c r="P804" s="105"/>
      <c r="Q804" s="105"/>
      <c r="R804" s="43"/>
      <c r="Z804" s="105"/>
      <c r="AA804" s="43"/>
      <c r="AH804" s="105"/>
      <c r="AI804" s="43"/>
      <c r="AR804" s="105"/>
      <c r="AS804" s="43"/>
    </row>
    <row r="805" spans="5:45" x14ac:dyDescent="0.25">
      <c r="E805" s="105"/>
      <c r="F805" s="43"/>
      <c r="P805" s="105"/>
      <c r="Q805" s="105"/>
      <c r="R805" s="43"/>
      <c r="Z805" s="105"/>
      <c r="AA805" s="43"/>
      <c r="AH805" s="105"/>
      <c r="AI805" s="43"/>
      <c r="AR805" s="105"/>
      <c r="AS805" s="43"/>
    </row>
    <row r="806" spans="5:45" x14ac:dyDescent="0.25">
      <c r="E806" s="105"/>
      <c r="F806" s="43"/>
      <c r="P806" s="105"/>
      <c r="Q806" s="105"/>
      <c r="R806" s="43"/>
      <c r="Z806" s="105"/>
      <c r="AA806" s="43"/>
      <c r="AH806" s="105"/>
      <c r="AI806" s="43"/>
      <c r="AR806" s="105"/>
      <c r="AS806" s="43"/>
    </row>
    <row r="807" spans="5:45" x14ac:dyDescent="0.25">
      <c r="E807" s="105"/>
      <c r="F807" s="43"/>
      <c r="P807" s="105"/>
      <c r="Q807" s="105"/>
      <c r="R807" s="43"/>
      <c r="Z807" s="105"/>
      <c r="AA807" s="43"/>
      <c r="AH807" s="105"/>
      <c r="AI807" s="43"/>
      <c r="AR807" s="105"/>
      <c r="AS807" s="43"/>
    </row>
    <row r="808" spans="5:45" x14ac:dyDescent="0.25">
      <c r="E808" s="105"/>
      <c r="F808" s="43"/>
      <c r="P808" s="105"/>
      <c r="Q808" s="105"/>
      <c r="R808" s="43"/>
      <c r="Z808" s="105"/>
      <c r="AA808" s="43"/>
      <c r="AH808" s="105"/>
      <c r="AI808" s="43"/>
      <c r="AR808" s="105"/>
      <c r="AS808" s="43"/>
    </row>
    <row r="809" spans="5:45" x14ac:dyDescent="0.25">
      <c r="E809" s="105"/>
      <c r="F809" s="43"/>
      <c r="P809" s="105"/>
      <c r="Q809" s="105"/>
      <c r="R809" s="43"/>
      <c r="Z809" s="105"/>
      <c r="AA809" s="43"/>
      <c r="AH809" s="105"/>
      <c r="AI809" s="43"/>
      <c r="AR809" s="105"/>
      <c r="AS809" s="43"/>
    </row>
    <row r="810" spans="5:45" x14ac:dyDescent="0.25">
      <c r="E810" s="105"/>
      <c r="F810" s="43"/>
      <c r="P810" s="105"/>
      <c r="Q810" s="105"/>
      <c r="R810" s="43"/>
      <c r="Z810" s="105"/>
      <c r="AA810" s="43"/>
      <c r="AH810" s="105"/>
      <c r="AI810" s="43"/>
      <c r="AR810" s="105"/>
      <c r="AS810" s="43"/>
    </row>
    <row r="811" spans="5:45" x14ac:dyDescent="0.25">
      <c r="E811" s="105"/>
      <c r="F811" s="43"/>
      <c r="P811" s="105"/>
      <c r="Q811" s="105"/>
      <c r="R811" s="43"/>
      <c r="Z811" s="105"/>
      <c r="AA811" s="43"/>
      <c r="AH811" s="105"/>
      <c r="AI811" s="43"/>
      <c r="AR811" s="105"/>
      <c r="AS811" s="43"/>
    </row>
    <row r="812" spans="5:45" x14ac:dyDescent="0.25">
      <c r="E812" s="105"/>
      <c r="F812" s="43"/>
      <c r="P812" s="105"/>
      <c r="Q812" s="105"/>
      <c r="R812" s="43"/>
      <c r="Z812" s="105"/>
      <c r="AA812" s="43"/>
      <c r="AH812" s="105"/>
      <c r="AI812" s="43"/>
      <c r="AR812" s="105"/>
      <c r="AS812" s="43"/>
    </row>
    <row r="813" spans="5:45" x14ac:dyDescent="0.25">
      <c r="E813" s="105"/>
      <c r="F813" s="43"/>
      <c r="P813" s="105"/>
      <c r="Q813" s="105"/>
      <c r="R813" s="43"/>
      <c r="Z813" s="105"/>
      <c r="AA813" s="43"/>
      <c r="AH813" s="105"/>
      <c r="AI813" s="43"/>
      <c r="AR813" s="105"/>
      <c r="AS813" s="43"/>
    </row>
    <row r="814" spans="5:45" x14ac:dyDescent="0.25">
      <c r="E814" s="105"/>
      <c r="F814" s="43"/>
      <c r="P814" s="105"/>
      <c r="Q814" s="105"/>
      <c r="R814" s="43"/>
      <c r="Z814" s="105"/>
      <c r="AA814" s="43"/>
      <c r="AH814" s="105"/>
      <c r="AI814" s="43"/>
      <c r="AR814" s="105"/>
      <c r="AS814" s="43"/>
    </row>
    <row r="815" spans="5:45" x14ac:dyDescent="0.25">
      <c r="E815" s="105"/>
      <c r="F815" s="43"/>
      <c r="P815" s="105"/>
      <c r="Q815" s="105"/>
      <c r="R815" s="43"/>
      <c r="Z815" s="105"/>
      <c r="AA815" s="43"/>
      <c r="AH815" s="105"/>
      <c r="AI815" s="43"/>
      <c r="AR815" s="105"/>
      <c r="AS815" s="43"/>
    </row>
    <row r="816" spans="5:45" x14ac:dyDescent="0.25">
      <c r="E816" s="105"/>
      <c r="F816" s="43"/>
      <c r="P816" s="105"/>
      <c r="Q816" s="105"/>
      <c r="R816" s="43"/>
      <c r="Z816" s="105"/>
      <c r="AA816" s="43"/>
      <c r="AH816" s="105"/>
      <c r="AI816" s="43"/>
      <c r="AR816" s="105"/>
      <c r="AS816" s="43"/>
    </row>
    <row r="817" spans="5:45" x14ac:dyDescent="0.25">
      <c r="E817" s="105"/>
      <c r="F817" s="43"/>
      <c r="P817" s="105"/>
      <c r="Q817" s="105"/>
      <c r="R817" s="43"/>
      <c r="Z817" s="105"/>
      <c r="AA817" s="43"/>
      <c r="AH817" s="105"/>
      <c r="AI817" s="43"/>
      <c r="AR817" s="105"/>
      <c r="AS817" s="43"/>
    </row>
    <row r="818" spans="5:45" x14ac:dyDescent="0.25">
      <c r="E818" s="105"/>
      <c r="F818" s="43"/>
      <c r="P818" s="105"/>
      <c r="Q818" s="105"/>
      <c r="R818" s="43"/>
      <c r="Z818" s="105"/>
      <c r="AA818" s="43"/>
      <c r="AH818" s="105"/>
      <c r="AI818" s="43"/>
      <c r="AR818" s="105"/>
      <c r="AS818" s="43"/>
    </row>
    <row r="819" spans="5:45" x14ac:dyDescent="0.25">
      <c r="E819" s="105"/>
      <c r="F819" s="43"/>
      <c r="P819" s="105"/>
      <c r="Q819" s="105"/>
      <c r="R819" s="43"/>
      <c r="Z819" s="105"/>
      <c r="AA819" s="43"/>
      <c r="AH819" s="105"/>
      <c r="AI819" s="43"/>
      <c r="AR819" s="105"/>
      <c r="AS819" s="43"/>
    </row>
    <row r="820" spans="5:45" x14ac:dyDescent="0.25">
      <c r="E820" s="105"/>
      <c r="F820" s="43"/>
      <c r="P820" s="105"/>
      <c r="Q820" s="105"/>
      <c r="R820" s="43"/>
      <c r="Z820" s="105"/>
      <c r="AA820" s="43"/>
      <c r="AH820" s="105"/>
      <c r="AI820" s="43"/>
      <c r="AR820" s="105"/>
      <c r="AS820" s="43"/>
    </row>
    <row r="821" spans="5:45" x14ac:dyDescent="0.25">
      <c r="E821" s="105"/>
      <c r="F821" s="43"/>
      <c r="P821" s="105"/>
      <c r="Q821" s="105"/>
      <c r="R821" s="43"/>
      <c r="Z821" s="105"/>
      <c r="AA821" s="43"/>
      <c r="AH821" s="105"/>
      <c r="AI821" s="43"/>
      <c r="AR821" s="105"/>
      <c r="AS821" s="43"/>
    </row>
    <row r="822" spans="5:45" x14ac:dyDescent="0.25">
      <c r="E822" s="105"/>
      <c r="F822" s="43"/>
      <c r="P822" s="105"/>
      <c r="Q822" s="105"/>
      <c r="R822" s="43"/>
      <c r="Z822" s="105"/>
      <c r="AA822" s="43"/>
      <c r="AH822" s="105"/>
      <c r="AI822" s="43"/>
      <c r="AR822" s="105"/>
      <c r="AS822" s="43"/>
    </row>
    <row r="823" spans="5:45" x14ac:dyDescent="0.25">
      <c r="E823" s="105"/>
      <c r="F823" s="43"/>
      <c r="P823" s="105"/>
      <c r="Q823" s="105"/>
      <c r="R823" s="43"/>
      <c r="Z823" s="105"/>
      <c r="AA823" s="43"/>
      <c r="AH823" s="105"/>
      <c r="AI823" s="43"/>
      <c r="AR823" s="105"/>
      <c r="AS823" s="43"/>
    </row>
    <row r="824" spans="5:45" x14ac:dyDescent="0.25">
      <c r="E824" s="105"/>
      <c r="F824" s="43"/>
      <c r="P824" s="105"/>
      <c r="Q824" s="105"/>
      <c r="R824" s="43"/>
      <c r="Z824" s="105"/>
      <c r="AA824" s="43"/>
      <c r="AH824" s="105"/>
      <c r="AI824" s="43"/>
      <c r="AR824" s="105"/>
      <c r="AS824" s="43"/>
    </row>
    <row r="825" spans="5:45" x14ac:dyDescent="0.25">
      <c r="E825" s="105"/>
      <c r="F825" s="43"/>
      <c r="P825" s="105"/>
      <c r="Q825" s="105"/>
      <c r="R825" s="43"/>
      <c r="Z825" s="105"/>
      <c r="AA825" s="43"/>
      <c r="AH825" s="105"/>
      <c r="AI825" s="43"/>
      <c r="AR825" s="105"/>
      <c r="AS825" s="43"/>
    </row>
    <row r="826" spans="5:45" x14ac:dyDescent="0.25">
      <c r="E826" s="105"/>
      <c r="F826" s="43"/>
      <c r="P826" s="105"/>
      <c r="Q826" s="105"/>
      <c r="R826" s="43"/>
      <c r="Z826" s="105"/>
      <c r="AA826" s="43"/>
      <c r="AH826" s="105"/>
      <c r="AI826" s="43"/>
      <c r="AR826" s="105"/>
      <c r="AS826" s="43"/>
    </row>
    <row r="827" spans="5:45" x14ac:dyDescent="0.25">
      <c r="E827" s="105"/>
      <c r="F827" s="43"/>
      <c r="P827" s="105"/>
      <c r="Q827" s="105"/>
      <c r="R827" s="43"/>
      <c r="Z827" s="105"/>
      <c r="AA827" s="43"/>
      <c r="AH827" s="105"/>
      <c r="AI827" s="43"/>
      <c r="AR827" s="105"/>
      <c r="AS827" s="43"/>
    </row>
    <row r="828" spans="5:45" x14ac:dyDescent="0.25">
      <c r="E828" s="105"/>
      <c r="F828" s="43"/>
      <c r="P828" s="105"/>
      <c r="Q828" s="105"/>
      <c r="R828" s="43"/>
      <c r="Z828" s="105"/>
      <c r="AA828" s="43"/>
      <c r="AH828" s="105"/>
      <c r="AI828" s="43"/>
      <c r="AR828" s="105"/>
      <c r="AS828" s="43"/>
    </row>
    <row r="829" spans="5:45" x14ac:dyDescent="0.25">
      <c r="E829" s="105"/>
      <c r="F829" s="43"/>
      <c r="P829" s="105"/>
      <c r="Q829" s="105"/>
      <c r="R829" s="43"/>
      <c r="Z829" s="105"/>
      <c r="AA829" s="43"/>
      <c r="AH829" s="105"/>
      <c r="AI829" s="43"/>
      <c r="AR829" s="105"/>
      <c r="AS829" s="43"/>
    </row>
    <row r="830" spans="5:45" x14ac:dyDescent="0.25">
      <c r="E830" s="105"/>
      <c r="F830" s="43"/>
      <c r="P830" s="105"/>
      <c r="Q830" s="105"/>
      <c r="R830" s="43"/>
      <c r="Z830" s="105"/>
      <c r="AA830" s="43"/>
      <c r="AH830" s="105"/>
      <c r="AI830" s="43"/>
      <c r="AR830" s="105"/>
      <c r="AS830" s="43"/>
    </row>
    <row r="831" spans="5:45" x14ac:dyDescent="0.25">
      <c r="E831" s="105"/>
      <c r="F831" s="43"/>
      <c r="P831" s="105"/>
      <c r="Q831" s="105"/>
      <c r="R831" s="43"/>
      <c r="Z831" s="105"/>
      <c r="AA831" s="43"/>
      <c r="AH831" s="105"/>
      <c r="AI831" s="43"/>
      <c r="AR831" s="105"/>
      <c r="AS831" s="43"/>
    </row>
    <row r="832" spans="5:45" x14ac:dyDescent="0.25">
      <c r="E832" s="105"/>
      <c r="F832" s="43"/>
      <c r="P832" s="105"/>
      <c r="Q832" s="105"/>
      <c r="R832" s="43"/>
      <c r="Z832" s="105"/>
      <c r="AA832" s="43"/>
      <c r="AH832" s="105"/>
      <c r="AI832" s="43"/>
      <c r="AR832" s="105"/>
      <c r="AS832" s="43"/>
    </row>
    <row r="833" spans="5:45" x14ac:dyDescent="0.25">
      <c r="E833" s="105"/>
      <c r="F833" s="43"/>
      <c r="P833" s="105"/>
      <c r="Q833" s="105"/>
      <c r="R833" s="43"/>
      <c r="Z833" s="105"/>
      <c r="AA833" s="43"/>
      <c r="AH833" s="105"/>
      <c r="AI833" s="43"/>
      <c r="AR833" s="105"/>
      <c r="AS833" s="43"/>
    </row>
    <row r="834" spans="5:45" x14ac:dyDescent="0.25">
      <c r="E834" s="105"/>
      <c r="F834" s="43"/>
      <c r="P834" s="105"/>
      <c r="Q834" s="105"/>
      <c r="R834" s="43"/>
      <c r="Z834" s="105"/>
      <c r="AA834" s="43"/>
      <c r="AH834" s="105"/>
      <c r="AI834" s="43"/>
      <c r="AR834" s="105"/>
      <c r="AS834" s="43"/>
    </row>
    <row r="835" spans="5:45" x14ac:dyDescent="0.25">
      <c r="E835" s="105"/>
      <c r="F835" s="43"/>
      <c r="P835" s="105"/>
      <c r="Q835" s="105"/>
      <c r="R835" s="43"/>
      <c r="Z835" s="105"/>
      <c r="AA835" s="43"/>
      <c r="AH835" s="105"/>
      <c r="AI835" s="43"/>
      <c r="AR835" s="105"/>
      <c r="AS835" s="43"/>
    </row>
    <row r="836" spans="5:45" x14ac:dyDescent="0.25">
      <c r="E836" s="105"/>
      <c r="F836" s="43"/>
      <c r="P836" s="105"/>
      <c r="Q836" s="105"/>
      <c r="R836" s="43"/>
      <c r="Z836" s="105"/>
      <c r="AA836" s="43"/>
      <c r="AH836" s="105"/>
      <c r="AI836" s="43"/>
      <c r="AR836" s="105"/>
      <c r="AS836" s="43"/>
    </row>
    <row r="837" spans="5:45" x14ac:dyDescent="0.25">
      <c r="E837" s="105"/>
      <c r="F837" s="43"/>
      <c r="P837" s="105"/>
      <c r="Q837" s="105"/>
      <c r="R837" s="43"/>
      <c r="Z837" s="105"/>
      <c r="AA837" s="43"/>
      <c r="AH837" s="105"/>
      <c r="AI837" s="43"/>
      <c r="AR837" s="105"/>
      <c r="AS837" s="43"/>
    </row>
    <row r="838" spans="5:45" x14ac:dyDescent="0.25">
      <c r="E838" s="105"/>
      <c r="F838" s="43"/>
      <c r="P838" s="105"/>
      <c r="Q838" s="105"/>
      <c r="R838" s="43"/>
      <c r="Z838" s="105"/>
      <c r="AA838" s="43"/>
      <c r="AH838" s="105"/>
      <c r="AI838" s="43"/>
      <c r="AR838" s="105"/>
      <c r="AS838" s="43"/>
    </row>
    <row r="839" spans="5:45" x14ac:dyDescent="0.25">
      <c r="E839" s="105"/>
      <c r="F839" s="43"/>
      <c r="P839" s="105"/>
      <c r="Q839" s="105"/>
      <c r="R839" s="43"/>
      <c r="Z839" s="105"/>
      <c r="AA839" s="43"/>
      <c r="AH839" s="105"/>
      <c r="AI839" s="43"/>
      <c r="AR839" s="105"/>
      <c r="AS839" s="43"/>
    </row>
    <row r="840" spans="5:45" x14ac:dyDescent="0.25">
      <c r="E840" s="105"/>
      <c r="F840" s="43"/>
      <c r="P840" s="105"/>
      <c r="Q840" s="105"/>
      <c r="R840" s="43"/>
      <c r="Z840" s="105"/>
      <c r="AA840" s="43"/>
      <c r="AH840" s="105"/>
      <c r="AI840" s="43"/>
      <c r="AR840" s="105"/>
      <c r="AS840" s="43"/>
    </row>
    <row r="841" spans="5:45" x14ac:dyDescent="0.25">
      <c r="E841" s="105"/>
      <c r="F841" s="43"/>
      <c r="P841" s="105"/>
      <c r="Q841" s="105"/>
      <c r="R841" s="43"/>
      <c r="Z841" s="105"/>
      <c r="AA841" s="43"/>
      <c r="AH841" s="105"/>
      <c r="AI841" s="43"/>
      <c r="AR841" s="105"/>
      <c r="AS841" s="43"/>
    </row>
    <row r="842" spans="5:45" x14ac:dyDescent="0.25">
      <c r="E842" s="105"/>
      <c r="F842" s="43"/>
      <c r="P842" s="105"/>
      <c r="Q842" s="105"/>
      <c r="R842" s="43"/>
      <c r="Z842" s="105"/>
      <c r="AA842" s="43"/>
      <c r="AH842" s="105"/>
      <c r="AI842" s="43"/>
      <c r="AR842" s="105"/>
      <c r="AS842" s="43"/>
    </row>
    <row r="843" spans="5:45" x14ac:dyDescent="0.25">
      <c r="E843" s="105"/>
      <c r="F843" s="43"/>
      <c r="P843" s="105"/>
      <c r="Q843" s="105"/>
      <c r="R843" s="43"/>
      <c r="Z843" s="105"/>
      <c r="AA843" s="43"/>
      <c r="AH843" s="105"/>
      <c r="AI843" s="43"/>
      <c r="AR843" s="105"/>
      <c r="AS843" s="43"/>
    </row>
    <row r="844" spans="5:45" x14ac:dyDescent="0.25">
      <c r="E844" s="105"/>
      <c r="F844" s="43"/>
      <c r="P844" s="105"/>
      <c r="Q844" s="105"/>
      <c r="R844" s="43"/>
      <c r="Z844" s="105"/>
      <c r="AA844" s="43"/>
      <c r="AH844" s="105"/>
      <c r="AI844" s="43"/>
      <c r="AR844" s="105"/>
      <c r="AS844" s="43"/>
    </row>
    <row r="845" spans="5:45" x14ac:dyDescent="0.25">
      <c r="E845" s="105"/>
      <c r="F845" s="43"/>
      <c r="P845" s="105"/>
      <c r="Q845" s="105"/>
      <c r="R845" s="43"/>
      <c r="Z845" s="105"/>
      <c r="AA845" s="43"/>
      <c r="AH845" s="105"/>
      <c r="AI845" s="43"/>
      <c r="AR845" s="105"/>
      <c r="AS845" s="43"/>
    </row>
    <row r="846" spans="5:45" x14ac:dyDescent="0.25">
      <c r="E846" s="105"/>
      <c r="F846" s="43"/>
      <c r="P846" s="105"/>
      <c r="Q846" s="105"/>
      <c r="R846" s="43"/>
      <c r="Z846" s="105"/>
      <c r="AA846" s="43"/>
      <c r="AH846" s="105"/>
      <c r="AI846" s="43"/>
      <c r="AR846" s="105"/>
      <c r="AS846" s="43"/>
    </row>
    <row r="847" spans="5:45" x14ac:dyDescent="0.25">
      <c r="E847" s="105"/>
      <c r="F847" s="43"/>
      <c r="P847" s="105"/>
      <c r="Q847" s="105"/>
      <c r="R847" s="43"/>
      <c r="Z847" s="105"/>
      <c r="AA847" s="43"/>
      <c r="AH847" s="105"/>
      <c r="AI847" s="43"/>
      <c r="AR847" s="105"/>
      <c r="AS847" s="43"/>
    </row>
    <row r="848" spans="5:45" x14ac:dyDescent="0.25">
      <c r="E848" s="105"/>
      <c r="F848" s="43"/>
      <c r="P848" s="105"/>
      <c r="Q848" s="105"/>
      <c r="R848" s="43"/>
      <c r="Z848" s="105"/>
      <c r="AA848" s="43"/>
      <c r="AH848" s="105"/>
      <c r="AI848" s="43"/>
      <c r="AR848" s="105"/>
      <c r="AS848" s="43"/>
    </row>
    <row r="849" spans="5:45" x14ac:dyDescent="0.25">
      <c r="E849" s="105"/>
      <c r="F849" s="43"/>
      <c r="P849" s="105"/>
      <c r="Q849" s="105"/>
      <c r="R849" s="43"/>
      <c r="Z849" s="105"/>
      <c r="AA849" s="43"/>
      <c r="AH849" s="105"/>
      <c r="AI849" s="43"/>
      <c r="AR849" s="105"/>
      <c r="AS849" s="43"/>
    </row>
    <row r="850" spans="5:45" x14ac:dyDescent="0.25">
      <c r="E850" s="105"/>
      <c r="F850" s="43"/>
      <c r="P850" s="105"/>
      <c r="Q850" s="105"/>
      <c r="R850" s="43"/>
      <c r="Z850" s="105"/>
      <c r="AA850" s="43"/>
      <c r="AH850" s="105"/>
      <c r="AI850" s="43"/>
      <c r="AR850" s="105"/>
      <c r="AS850" s="43"/>
    </row>
    <row r="851" spans="5:45" x14ac:dyDescent="0.25">
      <c r="E851" s="105"/>
      <c r="F851" s="43"/>
      <c r="P851" s="105"/>
      <c r="Q851" s="105"/>
      <c r="R851" s="43"/>
      <c r="Z851" s="105"/>
      <c r="AA851" s="43"/>
      <c r="AH851" s="105"/>
      <c r="AI851" s="43"/>
      <c r="AR851" s="105"/>
      <c r="AS851" s="43"/>
    </row>
    <row r="852" spans="5:45" x14ac:dyDescent="0.25">
      <c r="E852" s="105"/>
      <c r="F852" s="43"/>
      <c r="P852" s="105"/>
      <c r="Q852" s="105"/>
      <c r="R852" s="43"/>
      <c r="Z852" s="105"/>
      <c r="AA852" s="43"/>
      <c r="AH852" s="105"/>
      <c r="AI852" s="43"/>
      <c r="AR852" s="105"/>
      <c r="AS852" s="43"/>
    </row>
    <row r="853" spans="5:45" x14ac:dyDescent="0.25">
      <c r="E853" s="105"/>
      <c r="F853" s="43"/>
      <c r="P853" s="105"/>
      <c r="Q853" s="105"/>
      <c r="R853" s="43"/>
      <c r="Z853" s="105"/>
      <c r="AA853" s="43"/>
      <c r="AH853" s="105"/>
      <c r="AI853" s="43"/>
      <c r="AR853" s="105"/>
      <c r="AS853" s="43"/>
    </row>
    <row r="854" spans="5:45" x14ac:dyDescent="0.25">
      <c r="E854" s="105"/>
      <c r="F854" s="43"/>
      <c r="P854" s="105"/>
      <c r="Q854" s="105"/>
      <c r="R854" s="43"/>
      <c r="Z854" s="105"/>
      <c r="AA854" s="43"/>
      <c r="AH854" s="105"/>
      <c r="AI854" s="43"/>
      <c r="AR854" s="105"/>
      <c r="AS854" s="43"/>
    </row>
    <row r="855" spans="5:45" x14ac:dyDescent="0.25">
      <c r="E855" s="105"/>
      <c r="F855" s="43"/>
      <c r="P855" s="105"/>
      <c r="Q855" s="105"/>
      <c r="R855" s="43"/>
      <c r="Z855" s="105"/>
      <c r="AA855" s="43"/>
      <c r="AH855" s="105"/>
      <c r="AI855" s="43"/>
      <c r="AR855" s="105"/>
      <c r="AS855" s="43"/>
    </row>
    <row r="856" spans="5:45" x14ac:dyDescent="0.25">
      <c r="E856" s="105"/>
      <c r="F856" s="43"/>
      <c r="P856" s="105"/>
      <c r="Q856" s="105"/>
      <c r="R856" s="43"/>
      <c r="Z856" s="105"/>
      <c r="AA856" s="43"/>
      <c r="AH856" s="105"/>
      <c r="AI856" s="43"/>
      <c r="AR856" s="105"/>
      <c r="AS856" s="43"/>
    </row>
    <row r="857" spans="5:45" x14ac:dyDescent="0.25">
      <c r="E857" s="105"/>
      <c r="F857" s="43"/>
      <c r="P857" s="105"/>
      <c r="Q857" s="105"/>
      <c r="R857" s="43"/>
      <c r="Z857" s="105"/>
      <c r="AA857" s="43"/>
      <c r="AH857" s="105"/>
      <c r="AI857" s="43"/>
      <c r="AR857" s="105"/>
      <c r="AS857" s="43"/>
    </row>
    <row r="858" spans="5:45" x14ac:dyDescent="0.25">
      <c r="E858" s="105"/>
      <c r="F858" s="43"/>
      <c r="P858" s="105"/>
      <c r="Q858" s="105"/>
      <c r="R858" s="43"/>
      <c r="Z858" s="105"/>
      <c r="AA858" s="43"/>
      <c r="AH858" s="105"/>
      <c r="AI858" s="43"/>
      <c r="AR858" s="105"/>
      <c r="AS858" s="43"/>
    </row>
    <row r="859" spans="5:45" x14ac:dyDescent="0.25">
      <c r="E859" s="105"/>
      <c r="F859" s="43"/>
      <c r="P859" s="105"/>
      <c r="Q859" s="105"/>
      <c r="R859" s="43"/>
      <c r="Z859" s="105"/>
      <c r="AA859" s="43"/>
      <c r="AH859" s="105"/>
      <c r="AI859" s="43"/>
      <c r="AR859" s="105"/>
      <c r="AS859" s="43"/>
    </row>
    <row r="860" spans="5:45" x14ac:dyDescent="0.25">
      <c r="E860" s="105"/>
      <c r="F860" s="43"/>
      <c r="P860" s="105"/>
      <c r="Q860" s="105"/>
      <c r="R860" s="43"/>
      <c r="Z860" s="105"/>
      <c r="AA860" s="43"/>
      <c r="AH860" s="105"/>
      <c r="AI860" s="43"/>
      <c r="AR860" s="105"/>
      <c r="AS860" s="43"/>
    </row>
    <row r="861" spans="5:45" x14ac:dyDescent="0.25">
      <c r="E861" s="105"/>
      <c r="F861" s="43"/>
      <c r="P861" s="105"/>
      <c r="Q861" s="105"/>
      <c r="R861" s="43"/>
      <c r="Z861" s="105"/>
      <c r="AA861" s="43"/>
      <c r="AH861" s="105"/>
      <c r="AI861" s="43"/>
      <c r="AR861" s="105"/>
      <c r="AS861" s="43"/>
    </row>
    <row r="862" spans="5:45" x14ac:dyDescent="0.25">
      <c r="E862" s="105"/>
      <c r="F862" s="43"/>
      <c r="P862" s="105"/>
      <c r="Q862" s="105"/>
      <c r="R862" s="43"/>
      <c r="Z862" s="105"/>
      <c r="AA862" s="43"/>
      <c r="AH862" s="105"/>
      <c r="AI862" s="43"/>
      <c r="AR862" s="105"/>
      <c r="AS862" s="43"/>
    </row>
    <row r="863" spans="5:45" x14ac:dyDescent="0.25">
      <c r="E863" s="105"/>
      <c r="F863" s="43"/>
      <c r="P863" s="105"/>
      <c r="Q863" s="105"/>
      <c r="R863" s="43"/>
      <c r="Z863" s="105"/>
      <c r="AA863" s="43"/>
      <c r="AH863" s="105"/>
      <c r="AI863" s="43"/>
      <c r="AR863" s="105"/>
      <c r="AS863" s="43"/>
    </row>
    <row r="864" spans="5:45" x14ac:dyDescent="0.25">
      <c r="E864" s="105"/>
      <c r="F864" s="43"/>
      <c r="P864" s="105"/>
      <c r="Q864" s="105"/>
      <c r="R864" s="43"/>
      <c r="Z864" s="105"/>
      <c r="AA864" s="43"/>
      <c r="AH864" s="105"/>
      <c r="AI864" s="43"/>
      <c r="AR864" s="105"/>
      <c r="AS864" s="43"/>
    </row>
    <row r="865" spans="5:45" x14ac:dyDescent="0.25">
      <c r="E865" s="105"/>
      <c r="F865" s="43"/>
      <c r="P865" s="105"/>
      <c r="Q865" s="105"/>
      <c r="R865" s="43"/>
      <c r="Z865" s="105"/>
      <c r="AA865" s="43"/>
      <c r="AH865" s="105"/>
      <c r="AI865" s="43"/>
      <c r="AR865" s="105"/>
      <c r="AS865" s="43"/>
    </row>
    <row r="866" spans="5:45" x14ac:dyDescent="0.25">
      <c r="E866" s="105"/>
      <c r="F866" s="43"/>
      <c r="P866" s="105"/>
      <c r="Q866" s="105"/>
      <c r="R866" s="43"/>
      <c r="Z866" s="105"/>
      <c r="AA866" s="43"/>
      <c r="AH866" s="105"/>
      <c r="AI866" s="43"/>
      <c r="AR866" s="105"/>
      <c r="AS866" s="43"/>
    </row>
    <row r="867" spans="5:45" x14ac:dyDescent="0.25">
      <c r="E867" s="105"/>
      <c r="F867" s="43"/>
      <c r="P867" s="105"/>
      <c r="Q867" s="105"/>
      <c r="R867" s="43"/>
      <c r="Z867" s="105"/>
      <c r="AA867" s="43"/>
      <c r="AH867" s="105"/>
      <c r="AI867" s="43"/>
      <c r="AR867" s="105"/>
      <c r="AS867" s="43"/>
    </row>
    <row r="868" spans="5:45" x14ac:dyDescent="0.25">
      <c r="E868" s="105"/>
      <c r="F868" s="43"/>
      <c r="P868" s="105"/>
      <c r="Q868" s="105"/>
      <c r="R868" s="43"/>
      <c r="Z868" s="105"/>
      <c r="AA868" s="43"/>
      <c r="AH868" s="105"/>
      <c r="AI868" s="43"/>
      <c r="AR868" s="105"/>
      <c r="AS868" s="43"/>
    </row>
    <row r="869" spans="5:45" x14ac:dyDescent="0.25">
      <c r="E869" s="105"/>
      <c r="F869" s="43"/>
      <c r="P869" s="105"/>
      <c r="Q869" s="105"/>
      <c r="R869" s="43"/>
      <c r="Z869" s="105"/>
      <c r="AA869" s="43"/>
      <c r="AH869" s="105"/>
      <c r="AI869" s="43"/>
      <c r="AR869" s="105"/>
      <c r="AS869" s="43"/>
    </row>
    <row r="870" spans="5:45" x14ac:dyDescent="0.25">
      <c r="E870" s="105"/>
      <c r="F870" s="43"/>
      <c r="P870" s="105"/>
      <c r="Q870" s="105"/>
      <c r="R870" s="43"/>
      <c r="Z870" s="105"/>
      <c r="AA870" s="43"/>
      <c r="AH870" s="105"/>
      <c r="AI870" s="43"/>
      <c r="AR870" s="105"/>
      <c r="AS870" s="43"/>
    </row>
    <row r="871" spans="5:45" x14ac:dyDescent="0.25">
      <c r="E871" s="105"/>
      <c r="F871" s="43"/>
      <c r="P871" s="105"/>
      <c r="Q871" s="105"/>
      <c r="R871" s="43"/>
      <c r="Z871" s="105"/>
      <c r="AA871" s="43"/>
      <c r="AH871" s="105"/>
      <c r="AI871" s="43"/>
      <c r="AR871" s="105"/>
      <c r="AS871" s="43"/>
    </row>
    <row r="872" spans="5:45" x14ac:dyDescent="0.25">
      <c r="E872" s="105"/>
      <c r="F872" s="43"/>
      <c r="P872" s="105"/>
      <c r="Q872" s="105"/>
      <c r="R872" s="43"/>
      <c r="Z872" s="105"/>
      <c r="AA872" s="43"/>
      <c r="AH872" s="105"/>
      <c r="AI872" s="43"/>
      <c r="AR872" s="105"/>
      <c r="AS872" s="43"/>
    </row>
    <row r="873" spans="5:45" x14ac:dyDescent="0.25">
      <c r="E873" s="105"/>
      <c r="F873" s="43"/>
      <c r="P873" s="105"/>
      <c r="Q873" s="105"/>
      <c r="R873" s="43"/>
      <c r="Z873" s="105"/>
      <c r="AA873" s="43"/>
      <c r="AH873" s="105"/>
      <c r="AI873" s="43"/>
      <c r="AR873" s="105"/>
      <c r="AS873" s="43"/>
    </row>
    <row r="874" spans="5:45" x14ac:dyDescent="0.25">
      <c r="E874" s="105"/>
      <c r="F874" s="43"/>
      <c r="P874" s="105"/>
      <c r="Q874" s="105"/>
      <c r="R874" s="43"/>
      <c r="Z874" s="105"/>
      <c r="AA874" s="43"/>
      <c r="AH874" s="105"/>
      <c r="AI874" s="43"/>
      <c r="AR874" s="105"/>
      <c r="AS874" s="43"/>
    </row>
    <row r="875" spans="5:45" x14ac:dyDescent="0.25">
      <c r="E875" s="105"/>
      <c r="F875" s="43"/>
      <c r="P875" s="105"/>
      <c r="Q875" s="105"/>
      <c r="R875" s="43"/>
      <c r="Z875" s="105"/>
      <c r="AA875" s="43"/>
      <c r="AH875" s="105"/>
      <c r="AI875" s="43"/>
      <c r="AR875" s="105"/>
      <c r="AS875" s="43"/>
    </row>
    <row r="876" spans="5:45" x14ac:dyDescent="0.25">
      <c r="E876" s="105"/>
      <c r="F876" s="43"/>
      <c r="P876" s="105"/>
      <c r="Q876" s="105"/>
      <c r="R876" s="43"/>
      <c r="Z876" s="105"/>
      <c r="AA876" s="43"/>
      <c r="AH876" s="105"/>
      <c r="AI876" s="43"/>
      <c r="AR876" s="105"/>
      <c r="AS876" s="43"/>
    </row>
    <row r="877" spans="5:45" x14ac:dyDescent="0.25">
      <c r="E877" s="105"/>
      <c r="F877" s="43"/>
      <c r="P877" s="105"/>
      <c r="Q877" s="105"/>
      <c r="R877" s="43"/>
      <c r="Z877" s="105"/>
      <c r="AA877" s="43"/>
      <c r="AH877" s="105"/>
      <c r="AI877" s="43"/>
      <c r="AR877" s="105"/>
      <c r="AS877" s="43"/>
    </row>
    <row r="878" spans="5:45" x14ac:dyDescent="0.25">
      <c r="E878" s="105"/>
      <c r="F878" s="43"/>
      <c r="P878" s="105"/>
      <c r="Q878" s="105"/>
      <c r="R878" s="43"/>
      <c r="Z878" s="105"/>
      <c r="AA878" s="43"/>
      <c r="AH878" s="105"/>
      <c r="AI878" s="43"/>
      <c r="AR878" s="105"/>
      <c r="AS878" s="43"/>
    </row>
    <row r="879" spans="5:45" x14ac:dyDescent="0.25">
      <c r="E879" s="105"/>
      <c r="F879" s="43"/>
      <c r="P879" s="105"/>
      <c r="Q879" s="105"/>
      <c r="R879" s="43"/>
      <c r="Z879" s="105"/>
      <c r="AA879" s="43"/>
      <c r="AH879" s="105"/>
      <c r="AI879" s="43"/>
      <c r="AR879" s="105"/>
      <c r="AS879" s="43"/>
    </row>
    <row r="880" spans="5:45" x14ac:dyDescent="0.25">
      <c r="E880" s="105"/>
      <c r="F880" s="43"/>
      <c r="P880" s="105"/>
      <c r="Q880" s="105"/>
      <c r="R880" s="43"/>
      <c r="Z880" s="105"/>
      <c r="AA880" s="43"/>
      <c r="AH880" s="105"/>
      <c r="AI880" s="43"/>
      <c r="AR880" s="105"/>
      <c r="AS880" s="43"/>
    </row>
    <row r="881" spans="5:45" x14ac:dyDescent="0.25">
      <c r="E881" s="105"/>
      <c r="F881" s="43"/>
      <c r="P881" s="105"/>
      <c r="Q881" s="105"/>
      <c r="R881" s="43"/>
      <c r="Z881" s="105"/>
      <c r="AA881" s="43"/>
      <c r="AH881" s="105"/>
      <c r="AI881" s="43"/>
      <c r="AR881" s="105"/>
      <c r="AS881" s="43"/>
    </row>
    <row r="882" spans="5:45" x14ac:dyDescent="0.25">
      <c r="E882" s="105"/>
      <c r="F882" s="43"/>
      <c r="P882" s="105"/>
      <c r="Q882" s="105"/>
      <c r="R882" s="43"/>
      <c r="Z882" s="105"/>
      <c r="AA882" s="43"/>
      <c r="AH882" s="105"/>
      <c r="AI882" s="43"/>
      <c r="AR882" s="105"/>
      <c r="AS882" s="43"/>
    </row>
    <row r="883" spans="5:45" x14ac:dyDescent="0.25">
      <c r="E883" s="105"/>
      <c r="F883" s="43"/>
      <c r="P883" s="105"/>
      <c r="Q883" s="105"/>
      <c r="R883" s="43"/>
      <c r="Z883" s="105"/>
      <c r="AA883" s="43"/>
      <c r="AH883" s="105"/>
      <c r="AI883" s="43"/>
      <c r="AR883" s="105"/>
      <c r="AS883" s="43"/>
    </row>
    <row r="884" spans="5:45" x14ac:dyDescent="0.25">
      <c r="E884" s="105"/>
      <c r="F884" s="43"/>
      <c r="P884" s="105"/>
      <c r="Q884" s="105"/>
      <c r="R884" s="43"/>
      <c r="Z884" s="105"/>
      <c r="AA884" s="43"/>
      <c r="AH884" s="105"/>
      <c r="AI884" s="43"/>
      <c r="AR884" s="105"/>
      <c r="AS884" s="43"/>
    </row>
    <row r="885" spans="5:45" x14ac:dyDescent="0.25">
      <c r="E885" s="105"/>
      <c r="F885" s="43"/>
      <c r="P885" s="105"/>
      <c r="Q885" s="105"/>
      <c r="R885" s="43"/>
      <c r="Z885" s="105"/>
      <c r="AA885" s="43"/>
      <c r="AH885" s="105"/>
      <c r="AI885" s="43"/>
      <c r="AR885" s="105"/>
      <c r="AS885" s="43"/>
    </row>
    <row r="886" spans="5:45" x14ac:dyDescent="0.25">
      <c r="E886" s="105"/>
      <c r="F886" s="43"/>
      <c r="P886" s="105"/>
      <c r="Q886" s="105"/>
      <c r="R886" s="43"/>
      <c r="Z886" s="105"/>
      <c r="AA886" s="43"/>
      <c r="AH886" s="105"/>
      <c r="AI886" s="43"/>
      <c r="AR886" s="105"/>
      <c r="AS886" s="43"/>
    </row>
    <row r="887" spans="5:45" x14ac:dyDescent="0.25">
      <c r="E887" s="105"/>
      <c r="F887" s="43"/>
      <c r="P887" s="105"/>
      <c r="Q887" s="105"/>
      <c r="R887" s="43"/>
      <c r="Z887" s="105"/>
      <c r="AA887" s="43"/>
      <c r="AH887" s="105"/>
      <c r="AI887" s="43"/>
      <c r="AR887" s="105"/>
      <c r="AS887" s="43"/>
    </row>
    <row r="888" spans="5:45" x14ac:dyDescent="0.25">
      <c r="E888" s="105"/>
      <c r="F888" s="43"/>
      <c r="P888" s="105"/>
      <c r="Q888" s="105"/>
      <c r="R888" s="43"/>
      <c r="Z888" s="105"/>
      <c r="AA888" s="43"/>
      <c r="AH888" s="105"/>
      <c r="AI888" s="43"/>
      <c r="AR888" s="105"/>
      <c r="AS888" s="43"/>
    </row>
    <row r="889" spans="5:45" x14ac:dyDescent="0.25">
      <c r="E889" s="105"/>
      <c r="F889" s="43"/>
      <c r="P889" s="105"/>
      <c r="Q889" s="105"/>
      <c r="R889" s="43"/>
      <c r="Z889" s="105"/>
      <c r="AA889" s="43"/>
      <c r="AH889" s="105"/>
      <c r="AI889" s="43"/>
      <c r="AR889" s="105"/>
      <c r="AS889" s="43"/>
    </row>
    <row r="890" spans="5:45" x14ac:dyDescent="0.25">
      <c r="E890" s="105"/>
      <c r="F890" s="43"/>
      <c r="P890" s="105"/>
      <c r="Q890" s="105"/>
      <c r="R890" s="43"/>
      <c r="Z890" s="105"/>
      <c r="AA890" s="43"/>
      <c r="AH890" s="105"/>
      <c r="AI890" s="43"/>
      <c r="AR890" s="105"/>
      <c r="AS890" s="43"/>
    </row>
    <row r="891" spans="5:45" x14ac:dyDescent="0.25">
      <c r="E891" s="105"/>
      <c r="F891" s="43"/>
      <c r="P891" s="105"/>
      <c r="Q891" s="105"/>
      <c r="R891" s="43"/>
      <c r="Z891" s="105"/>
      <c r="AA891" s="43"/>
      <c r="AH891" s="105"/>
      <c r="AI891" s="43"/>
      <c r="AR891" s="105"/>
      <c r="AS891" s="43"/>
    </row>
    <row r="892" spans="5:45" x14ac:dyDescent="0.25">
      <c r="E892" s="105"/>
      <c r="F892" s="43"/>
      <c r="P892" s="105"/>
      <c r="Q892" s="105"/>
      <c r="R892" s="43"/>
      <c r="Z892" s="105"/>
      <c r="AA892" s="43"/>
      <c r="AH892" s="105"/>
      <c r="AI892" s="43"/>
      <c r="AR892" s="105"/>
      <c r="AS892" s="43"/>
    </row>
    <row r="893" spans="5:45" x14ac:dyDescent="0.25">
      <c r="E893" s="105"/>
      <c r="F893" s="43"/>
      <c r="P893" s="105"/>
      <c r="Q893" s="105"/>
      <c r="R893" s="43"/>
      <c r="Z893" s="105"/>
      <c r="AA893" s="43"/>
      <c r="AH893" s="105"/>
      <c r="AI893" s="43"/>
      <c r="AR893" s="105"/>
      <c r="AS893" s="43"/>
    </row>
    <row r="894" spans="5:45" x14ac:dyDescent="0.25">
      <c r="E894" s="105"/>
      <c r="F894" s="43"/>
      <c r="P894" s="105"/>
      <c r="Q894" s="105"/>
      <c r="R894" s="43"/>
      <c r="Z894" s="105"/>
      <c r="AA894" s="43"/>
      <c r="AH894" s="105"/>
      <c r="AI894" s="43"/>
      <c r="AR894" s="105"/>
      <c r="AS894" s="43"/>
    </row>
    <row r="895" spans="5:45" x14ac:dyDescent="0.25">
      <c r="E895" s="105"/>
      <c r="F895" s="43"/>
      <c r="P895" s="105"/>
      <c r="Q895" s="105"/>
      <c r="R895" s="43"/>
      <c r="Z895" s="105"/>
      <c r="AA895" s="43"/>
      <c r="AH895" s="105"/>
      <c r="AI895" s="43"/>
      <c r="AR895" s="105"/>
      <c r="AS895" s="43"/>
    </row>
    <row r="896" spans="5:45" x14ac:dyDescent="0.25">
      <c r="E896" s="105"/>
      <c r="F896" s="43"/>
      <c r="P896" s="105"/>
      <c r="Q896" s="105"/>
      <c r="R896" s="43"/>
      <c r="Z896" s="105"/>
      <c r="AA896" s="43"/>
      <c r="AH896" s="105"/>
      <c r="AI896" s="43"/>
      <c r="AR896" s="105"/>
      <c r="AS896" s="43"/>
    </row>
    <row r="897" spans="5:45" x14ac:dyDescent="0.25">
      <c r="E897" s="105"/>
      <c r="F897" s="43"/>
      <c r="P897" s="105"/>
      <c r="Q897" s="105"/>
      <c r="R897" s="43"/>
      <c r="Z897" s="105"/>
      <c r="AA897" s="43"/>
      <c r="AH897" s="105"/>
      <c r="AI897" s="43"/>
      <c r="AR897" s="105"/>
      <c r="AS897" s="43"/>
    </row>
    <row r="898" spans="5:45" x14ac:dyDescent="0.25">
      <c r="E898" s="105"/>
      <c r="F898" s="43"/>
      <c r="P898" s="105"/>
      <c r="Q898" s="105"/>
      <c r="R898" s="43"/>
      <c r="Z898" s="105"/>
      <c r="AA898" s="43"/>
      <c r="AH898" s="105"/>
      <c r="AI898" s="43"/>
      <c r="AR898" s="105"/>
      <c r="AS898" s="43"/>
    </row>
    <row r="899" spans="5:45" x14ac:dyDescent="0.25">
      <c r="E899" s="105"/>
      <c r="F899" s="43"/>
      <c r="P899" s="105"/>
      <c r="Q899" s="105"/>
      <c r="R899" s="43"/>
      <c r="Z899" s="105"/>
      <c r="AA899" s="43"/>
      <c r="AH899" s="105"/>
      <c r="AI899" s="43"/>
      <c r="AR899" s="105"/>
      <c r="AS899" s="43"/>
    </row>
    <row r="900" spans="5:45" x14ac:dyDescent="0.25">
      <c r="E900" s="105"/>
      <c r="F900" s="43"/>
      <c r="P900" s="105"/>
      <c r="Q900" s="105"/>
      <c r="R900" s="43"/>
      <c r="Z900" s="105"/>
      <c r="AA900" s="43"/>
      <c r="AH900" s="105"/>
      <c r="AI900" s="43"/>
      <c r="AR900" s="105"/>
      <c r="AS900" s="43"/>
    </row>
    <row r="901" spans="5:45" x14ac:dyDescent="0.25">
      <c r="E901" s="105"/>
      <c r="F901" s="43"/>
      <c r="P901" s="105"/>
      <c r="Q901" s="105"/>
      <c r="R901" s="43"/>
      <c r="Z901" s="105"/>
      <c r="AA901" s="43"/>
      <c r="AH901" s="105"/>
      <c r="AI901" s="43"/>
      <c r="AR901" s="105"/>
      <c r="AS901" s="43"/>
    </row>
    <row r="902" spans="5:45" x14ac:dyDescent="0.25">
      <c r="E902" s="105"/>
      <c r="F902" s="43"/>
      <c r="P902" s="105"/>
      <c r="Q902" s="105"/>
      <c r="R902" s="43"/>
      <c r="Z902" s="105"/>
      <c r="AA902" s="43"/>
      <c r="AH902" s="105"/>
      <c r="AI902" s="43"/>
      <c r="AR902" s="105"/>
      <c r="AS902" s="43"/>
    </row>
    <row r="903" spans="5:45" x14ac:dyDescent="0.25">
      <c r="E903" s="105"/>
      <c r="F903" s="43"/>
      <c r="P903" s="105"/>
      <c r="Q903" s="105"/>
      <c r="R903" s="43"/>
      <c r="Z903" s="105"/>
      <c r="AA903" s="43"/>
      <c r="AH903" s="105"/>
      <c r="AI903" s="43"/>
      <c r="AR903" s="105"/>
      <c r="AS903" s="43"/>
    </row>
    <row r="904" spans="5:45" x14ac:dyDescent="0.25">
      <c r="E904" s="105"/>
      <c r="F904" s="43"/>
      <c r="P904" s="105"/>
      <c r="Q904" s="105"/>
      <c r="R904" s="43"/>
      <c r="Z904" s="105"/>
      <c r="AA904" s="43"/>
      <c r="AH904" s="105"/>
      <c r="AI904" s="43"/>
      <c r="AR904" s="105"/>
      <c r="AS904" s="43"/>
    </row>
    <row r="905" spans="5:45" x14ac:dyDescent="0.25">
      <c r="E905" s="105"/>
      <c r="F905" s="43"/>
      <c r="P905" s="105"/>
      <c r="Q905" s="105"/>
      <c r="R905" s="43"/>
      <c r="Z905" s="105"/>
      <c r="AA905" s="43"/>
      <c r="AH905" s="105"/>
      <c r="AI905" s="43"/>
      <c r="AR905" s="105"/>
      <c r="AS905" s="43"/>
    </row>
    <row r="906" spans="5:45" x14ac:dyDescent="0.25">
      <c r="E906" s="105"/>
      <c r="F906" s="43"/>
      <c r="P906" s="105"/>
      <c r="Q906" s="105"/>
      <c r="R906" s="43"/>
      <c r="Z906" s="105"/>
      <c r="AA906" s="43"/>
      <c r="AH906" s="105"/>
      <c r="AI906" s="43"/>
      <c r="AR906" s="105"/>
      <c r="AS906" s="43"/>
    </row>
    <row r="907" spans="5:45" x14ac:dyDescent="0.25">
      <c r="E907" s="105"/>
      <c r="F907" s="43"/>
      <c r="P907" s="105"/>
      <c r="Q907" s="105"/>
      <c r="R907" s="43"/>
      <c r="Z907" s="105"/>
      <c r="AA907" s="43"/>
      <c r="AH907" s="105"/>
      <c r="AI907" s="43"/>
      <c r="AR907" s="105"/>
      <c r="AS907" s="43"/>
    </row>
    <row r="908" spans="5:45" x14ac:dyDescent="0.25">
      <c r="E908" s="105"/>
      <c r="F908" s="43"/>
      <c r="P908" s="105"/>
      <c r="Q908" s="105"/>
      <c r="R908" s="43"/>
      <c r="Z908" s="105"/>
      <c r="AA908" s="43"/>
      <c r="AH908" s="105"/>
      <c r="AI908" s="43"/>
      <c r="AR908" s="105"/>
      <c r="AS908" s="43"/>
    </row>
    <row r="909" spans="5:45" x14ac:dyDescent="0.25">
      <c r="E909" s="105"/>
      <c r="F909" s="43"/>
      <c r="P909" s="105"/>
      <c r="Q909" s="105"/>
      <c r="R909" s="43"/>
      <c r="Z909" s="105"/>
      <c r="AA909" s="43"/>
      <c r="AH909" s="105"/>
      <c r="AI909" s="43"/>
      <c r="AR909" s="105"/>
      <c r="AS909" s="43"/>
    </row>
    <row r="910" spans="5:45" x14ac:dyDescent="0.25">
      <c r="E910" s="105"/>
      <c r="F910" s="43"/>
      <c r="P910" s="105"/>
      <c r="Q910" s="105"/>
      <c r="R910" s="43"/>
      <c r="Z910" s="105"/>
      <c r="AA910" s="43"/>
      <c r="AH910" s="105"/>
      <c r="AI910" s="43"/>
      <c r="AR910" s="105"/>
      <c r="AS910" s="43"/>
    </row>
    <row r="911" spans="5:45" x14ac:dyDescent="0.25">
      <c r="E911" s="105"/>
      <c r="F911" s="43"/>
      <c r="P911" s="105"/>
      <c r="Q911" s="105"/>
      <c r="R911" s="43"/>
      <c r="Z911" s="105"/>
      <c r="AA911" s="43"/>
      <c r="AH911" s="105"/>
      <c r="AI911" s="43"/>
      <c r="AR911" s="105"/>
      <c r="AS911" s="43"/>
    </row>
    <row r="912" spans="5:45" x14ac:dyDescent="0.25">
      <c r="E912" s="105"/>
      <c r="F912" s="43"/>
      <c r="P912" s="105"/>
      <c r="Q912" s="105"/>
      <c r="R912" s="43"/>
      <c r="Z912" s="105"/>
      <c r="AA912" s="43"/>
      <c r="AH912" s="105"/>
      <c r="AI912" s="43"/>
      <c r="AR912" s="105"/>
      <c r="AS912" s="43"/>
    </row>
    <row r="913" spans="5:45" x14ac:dyDescent="0.25">
      <c r="E913" s="105"/>
      <c r="F913" s="43"/>
      <c r="P913" s="105"/>
      <c r="Q913" s="105"/>
      <c r="R913" s="43"/>
      <c r="Z913" s="105"/>
      <c r="AA913" s="43"/>
      <c r="AH913" s="105"/>
      <c r="AI913" s="43"/>
      <c r="AR913" s="105"/>
      <c r="AS913" s="43"/>
    </row>
    <row r="914" spans="5:45" x14ac:dyDescent="0.25">
      <c r="E914" s="105"/>
      <c r="F914" s="43"/>
      <c r="P914" s="105"/>
      <c r="Q914" s="105"/>
      <c r="R914" s="43"/>
      <c r="Z914" s="105"/>
      <c r="AA914" s="43"/>
      <c r="AH914" s="105"/>
      <c r="AI914" s="43"/>
      <c r="AR914" s="105"/>
      <c r="AS914" s="43"/>
    </row>
    <row r="915" spans="5:45" x14ac:dyDescent="0.25">
      <c r="E915" s="105"/>
      <c r="F915" s="43"/>
      <c r="P915" s="105"/>
      <c r="Q915" s="105"/>
      <c r="R915" s="43"/>
      <c r="Z915" s="105"/>
      <c r="AA915" s="43"/>
      <c r="AH915" s="105"/>
      <c r="AI915" s="43"/>
      <c r="AR915" s="105"/>
      <c r="AS915" s="43"/>
    </row>
    <row r="916" spans="5:45" x14ac:dyDescent="0.25">
      <c r="E916" s="105"/>
      <c r="F916" s="43"/>
      <c r="P916" s="105"/>
      <c r="Q916" s="105"/>
      <c r="R916" s="43"/>
      <c r="Z916" s="105"/>
      <c r="AA916" s="43"/>
      <c r="AH916" s="105"/>
      <c r="AI916" s="43"/>
      <c r="AR916" s="105"/>
      <c r="AS916" s="43"/>
    </row>
    <row r="917" spans="5:45" x14ac:dyDescent="0.25">
      <c r="E917" s="105"/>
      <c r="F917" s="43"/>
      <c r="P917" s="105"/>
      <c r="Q917" s="105"/>
      <c r="R917" s="43"/>
      <c r="Z917" s="105"/>
      <c r="AA917" s="43"/>
      <c r="AH917" s="105"/>
      <c r="AI917" s="43"/>
      <c r="AR917" s="105"/>
      <c r="AS917" s="43"/>
    </row>
    <row r="918" spans="5:45" x14ac:dyDescent="0.25">
      <c r="E918" s="105"/>
      <c r="F918" s="43"/>
      <c r="P918" s="105"/>
      <c r="Q918" s="105"/>
      <c r="R918" s="43"/>
      <c r="Z918" s="105"/>
      <c r="AA918" s="43"/>
      <c r="AH918" s="105"/>
      <c r="AI918" s="43"/>
      <c r="AR918" s="105"/>
      <c r="AS918" s="43"/>
    </row>
    <row r="919" spans="5:45" x14ac:dyDescent="0.25">
      <c r="E919" s="105"/>
      <c r="F919" s="43"/>
      <c r="P919" s="105"/>
      <c r="Q919" s="105"/>
      <c r="R919" s="43"/>
      <c r="Z919" s="105"/>
      <c r="AA919" s="43"/>
      <c r="AH919" s="105"/>
      <c r="AI919" s="43"/>
      <c r="AR919" s="105"/>
      <c r="AS919" s="43"/>
    </row>
    <row r="920" spans="5:45" x14ac:dyDescent="0.25">
      <c r="E920" s="105"/>
      <c r="F920" s="43"/>
      <c r="P920" s="105"/>
      <c r="Q920" s="105"/>
      <c r="R920" s="43"/>
      <c r="Z920" s="105"/>
      <c r="AA920" s="43"/>
      <c r="AH920" s="105"/>
      <c r="AI920" s="43"/>
      <c r="AR920" s="105"/>
      <c r="AS920" s="43"/>
    </row>
    <row r="921" spans="5:45" x14ac:dyDescent="0.25">
      <c r="E921" s="105"/>
      <c r="F921" s="43"/>
      <c r="P921" s="105"/>
      <c r="Q921" s="105"/>
      <c r="R921" s="43"/>
      <c r="Z921" s="105"/>
      <c r="AA921" s="43"/>
      <c r="AH921" s="105"/>
      <c r="AI921" s="43"/>
      <c r="AR921" s="105"/>
      <c r="AS921" s="43"/>
    </row>
    <row r="922" spans="5:45" x14ac:dyDescent="0.25">
      <c r="E922" s="105"/>
      <c r="F922" s="43"/>
      <c r="P922" s="105"/>
      <c r="Q922" s="105"/>
      <c r="R922" s="43"/>
      <c r="Z922" s="105"/>
      <c r="AA922" s="43"/>
      <c r="AH922" s="105"/>
      <c r="AI922" s="43"/>
      <c r="AR922" s="105"/>
      <c r="AS922" s="43"/>
    </row>
    <row r="923" spans="5:45" x14ac:dyDescent="0.25">
      <c r="E923" s="105"/>
      <c r="F923" s="43"/>
      <c r="P923" s="105"/>
      <c r="Q923" s="105"/>
      <c r="R923" s="43"/>
      <c r="Z923" s="105"/>
      <c r="AA923" s="43"/>
      <c r="AH923" s="105"/>
      <c r="AI923" s="43"/>
      <c r="AR923" s="105"/>
      <c r="AS923" s="43"/>
    </row>
    <row r="924" spans="5:45" x14ac:dyDescent="0.25">
      <c r="E924" s="105"/>
      <c r="F924" s="43"/>
      <c r="P924" s="105"/>
      <c r="Q924" s="105"/>
      <c r="R924" s="43"/>
      <c r="Z924" s="105"/>
      <c r="AA924" s="43"/>
      <c r="AH924" s="105"/>
      <c r="AI924" s="43"/>
      <c r="AR924" s="105"/>
      <c r="AS924" s="43"/>
    </row>
    <row r="925" spans="5:45" x14ac:dyDescent="0.25">
      <c r="E925" s="105"/>
      <c r="F925" s="43"/>
      <c r="P925" s="105"/>
      <c r="Q925" s="105"/>
      <c r="R925" s="43"/>
      <c r="Z925" s="105"/>
      <c r="AA925" s="43"/>
      <c r="AH925" s="105"/>
      <c r="AI925" s="43"/>
      <c r="AR925" s="105"/>
      <c r="AS925" s="43"/>
    </row>
    <row r="926" spans="5:45" x14ac:dyDescent="0.25">
      <c r="E926" s="105"/>
      <c r="F926" s="43"/>
      <c r="P926" s="105"/>
      <c r="Q926" s="105"/>
      <c r="R926" s="43"/>
      <c r="Z926" s="105"/>
      <c r="AA926" s="43"/>
      <c r="AH926" s="105"/>
      <c r="AI926" s="43"/>
      <c r="AR926" s="105"/>
      <c r="AS926" s="43"/>
    </row>
    <row r="927" spans="5:45" x14ac:dyDescent="0.25">
      <c r="E927" s="105"/>
      <c r="F927" s="43"/>
      <c r="P927" s="105"/>
      <c r="Q927" s="105"/>
      <c r="R927" s="43"/>
      <c r="Z927" s="105"/>
      <c r="AA927" s="43"/>
      <c r="AH927" s="105"/>
      <c r="AI927" s="43"/>
      <c r="AR927" s="105"/>
      <c r="AS927" s="43"/>
    </row>
    <row r="928" spans="5:45" x14ac:dyDescent="0.25">
      <c r="E928" s="105"/>
      <c r="F928" s="43"/>
      <c r="P928" s="105"/>
      <c r="Q928" s="105"/>
      <c r="R928" s="43"/>
      <c r="Z928" s="105"/>
      <c r="AA928" s="43"/>
      <c r="AH928" s="105"/>
      <c r="AI928" s="43"/>
      <c r="AR928" s="105"/>
      <c r="AS928" s="43"/>
    </row>
    <row r="929" spans="5:45" x14ac:dyDescent="0.25">
      <c r="E929" s="105"/>
      <c r="F929" s="43"/>
      <c r="P929" s="105"/>
      <c r="Q929" s="105"/>
      <c r="R929" s="43"/>
      <c r="Z929" s="105"/>
      <c r="AA929" s="43"/>
      <c r="AH929" s="105"/>
      <c r="AI929" s="43"/>
      <c r="AR929" s="105"/>
      <c r="AS929" s="43"/>
    </row>
    <row r="930" spans="5:45" x14ac:dyDescent="0.25">
      <c r="E930" s="105"/>
      <c r="F930" s="43"/>
      <c r="P930" s="105"/>
      <c r="Q930" s="105"/>
      <c r="R930" s="43"/>
      <c r="Z930" s="105"/>
      <c r="AA930" s="43"/>
      <c r="AH930" s="105"/>
      <c r="AI930" s="43"/>
      <c r="AR930" s="105"/>
      <c r="AS930" s="43"/>
    </row>
    <row r="931" spans="5:45" x14ac:dyDescent="0.25">
      <c r="E931" s="105"/>
      <c r="F931" s="43"/>
      <c r="P931" s="105"/>
      <c r="Q931" s="105"/>
      <c r="R931" s="43"/>
      <c r="Z931" s="105"/>
      <c r="AA931" s="43"/>
      <c r="AH931" s="105"/>
      <c r="AI931" s="43"/>
      <c r="AR931" s="105"/>
      <c r="AS931" s="43"/>
    </row>
    <row r="932" spans="5:45" x14ac:dyDescent="0.25">
      <c r="E932" s="105"/>
      <c r="F932" s="43"/>
      <c r="P932" s="105"/>
      <c r="Q932" s="105"/>
      <c r="R932" s="43"/>
      <c r="Z932" s="105"/>
      <c r="AA932" s="43"/>
      <c r="AH932" s="105"/>
      <c r="AI932" s="43"/>
      <c r="AR932" s="105"/>
      <c r="AS932" s="43"/>
    </row>
    <row r="933" spans="5:45" x14ac:dyDescent="0.25">
      <c r="E933" s="105"/>
      <c r="F933" s="43"/>
      <c r="P933" s="105"/>
      <c r="Q933" s="105"/>
      <c r="R933" s="43"/>
      <c r="Z933" s="105"/>
      <c r="AA933" s="43"/>
      <c r="AH933" s="105"/>
      <c r="AI933" s="43"/>
      <c r="AR933" s="105"/>
      <c r="AS933" s="43"/>
    </row>
    <row r="934" spans="5:45" x14ac:dyDescent="0.25">
      <c r="E934" s="105"/>
      <c r="F934" s="43"/>
      <c r="P934" s="105"/>
      <c r="Q934" s="105"/>
      <c r="R934" s="43"/>
      <c r="Z934" s="105"/>
      <c r="AA934" s="43"/>
      <c r="AH934" s="105"/>
      <c r="AI934" s="43"/>
      <c r="AR934" s="105"/>
      <c r="AS934" s="43"/>
    </row>
    <row r="935" spans="5:45" x14ac:dyDescent="0.25">
      <c r="E935" s="105"/>
      <c r="F935" s="43"/>
      <c r="P935" s="105"/>
      <c r="Q935" s="105"/>
      <c r="R935" s="43"/>
      <c r="Z935" s="105"/>
      <c r="AA935" s="43"/>
      <c r="AH935" s="105"/>
      <c r="AI935" s="43"/>
      <c r="AR935" s="105"/>
      <c r="AS935" s="43"/>
    </row>
    <row r="936" spans="5:45" x14ac:dyDescent="0.25">
      <c r="E936" s="105"/>
      <c r="F936" s="43"/>
      <c r="P936" s="105"/>
      <c r="Q936" s="105"/>
      <c r="R936" s="43"/>
      <c r="Z936" s="105"/>
      <c r="AA936" s="43"/>
      <c r="AH936" s="105"/>
      <c r="AI936" s="43"/>
      <c r="AR936" s="105"/>
      <c r="AS936" s="43"/>
    </row>
    <row r="937" spans="5:45" x14ac:dyDescent="0.25">
      <c r="E937" s="105"/>
      <c r="F937" s="43"/>
      <c r="P937" s="105"/>
      <c r="Q937" s="105"/>
      <c r="R937" s="43"/>
      <c r="Z937" s="105"/>
      <c r="AA937" s="43"/>
      <c r="AH937" s="105"/>
      <c r="AI937" s="43"/>
      <c r="AR937" s="105"/>
      <c r="AS937" s="43"/>
    </row>
    <row r="938" spans="5:45" x14ac:dyDescent="0.25">
      <c r="E938" s="105"/>
      <c r="F938" s="43"/>
      <c r="P938" s="105"/>
      <c r="Q938" s="105"/>
      <c r="R938" s="43"/>
      <c r="Z938" s="105"/>
      <c r="AA938" s="43"/>
      <c r="AH938" s="105"/>
      <c r="AI938" s="43"/>
      <c r="AR938" s="105"/>
      <c r="AS938" s="43"/>
    </row>
    <row r="939" spans="5:45" x14ac:dyDescent="0.25">
      <c r="E939" s="105"/>
      <c r="F939" s="43"/>
      <c r="P939" s="105"/>
      <c r="Q939" s="105"/>
      <c r="R939" s="43"/>
      <c r="Z939" s="105"/>
      <c r="AA939" s="43"/>
      <c r="AH939" s="105"/>
      <c r="AI939" s="43"/>
      <c r="AR939" s="105"/>
      <c r="AS939" s="43"/>
    </row>
    <row r="940" spans="5:45" x14ac:dyDescent="0.25">
      <c r="E940" s="105"/>
      <c r="F940" s="43"/>
      <c r="P940" s="105"/>
      <c r="Q940" s="105"/>
      <c r="R940" s="43"/>
      <c r="Z940" s="105"/>
      <c r="AA940" s="43"/>
      <c r="AH940" s="105"/>
      <c r="AI940" s="43"/>
      <c r="AR940" s="105"/>
      <c r="AS940" s="43"/>
    </row>
    <row r="941" spans="5:45" x14ac:dyDescent="0.25">
      <c r="E941" s="105"/>
      <c r="F941" s="43"/>
      <c r="P941" s="105"/>
      <c r="Q941" s="105"/>
      <c r="R941" s="43"/>
      <c r="Z941" s="105"/>
      <c r="AA941" s="43"/>
      <c r="AH941" s="105"/>
      <c r="AI941" s="43"/>
      <c r="AR941" s="105"/>
      <c r="AS941" s="43"/>
    </row>
    <row r="942" spans="5:45" x14ac:dyDescent="0.25">
      <c r="E942" s="105"/>
      <c r="F942" s="43"/>
      <c r="P942" s="105"/>
      <c r="Q942" s="105"/>
      <c r="R942" s="43"/>
      <c r="Z942" s="105"/>
      <c r="AA942" s="43"/>
      <c r="AH942" s="105"/>
      <c r="AI942" s="43"/>
      <c r="AR942" s="105"/>
      <c r="AS942" s="43"/>
    </row>
    <row r="943" spans="5:45" x14ac:dyDescent="0.25">
      <c r="E943" s="105"/>
      <c r="F943" s="43"/>
      <c r="P943" s="105"/>
      <c r="Q943" s="105"/>
      <c r="R943" s="43"/>
      <c r="Z943" s="105"/>
      <c r="AA943" s="43"/>
      <c r="AH943" s="105"/>
      <c r="AI943" s="43"/>
      <c r="AR943" s="105"/>
      <c r="AS943" s="43"/>
    </row>
    <row r="944" spans="5:45" x14ac:dyDescent="0.25">
      <c r="E944" s="105"/>
      <c r="F944" s="43"/>
      <c r="P944" s="105"/>
      <c r="Q944" s="105"/>
      <c r="R944" s="43"/>
      <c r="Z944" s="105"/>
      <c r="AA944" s="43"/>
      <c r="AH944" s="105"/>
      <c r="AI944" s="43"/>
      <c r="AR944" s="105"/>
      <c r="AS944" s="43"/>
    </row>
    <row r="945" spans="5:45" x14ac:dyDescent="0.25">
      <c r="E945" s="105"/>
      <c r="F945" s="43"/>
      <c r="P945" s="105"/>
      <c r="Q945" s="105"/>
      <c r="R945" s="43"/>
      <c r="Z945" s="105"/>
      <c r="AA945" s="43"/>
      <c r="AH945" s="105"/>
      <c r="AI945" s="43"/>
      <c r="AR945" s="105"/>
      <c r="AS945" s="43"/>
    </row>
    <row r="946" spans="5:45" x14ac:dyDescent="0.25">
      <c r="E946" s="105"/>
      <c r="F946" s="43"/>
      <c r="P946" s="105"/>
      <c r="Q946" s="105"/>
      <c r="R946" s="43"/>
      <c r="Z946" s="105"/>
      <c r="AA946" s="43"/>
      <c r="AH946" s="105"/>
      <c r="AI946" s="43"/>
      <c r="AR946" s="105"/>
      <c r="AS946" s="43"/>
    </row>
    <row r="947" spans="5:45" x14ac:dyDescent="0.25">
      <c r="E947" s="105"/>
      <c r="F947" s="43"/>
      <c r="P947" s="105"/>
      <c r="Q947" s="105"/>
      <c r="R947" s="43"/>
      <c r="Z947" s="105"/>
      <c r="AA947" s="43"/>
      <c r="AH947" s="105"/>
      <c r="AI947" s="43"/>
      <c r="AR947" s="105"/>
      <c r="AS947" s="43"/>
    </row>
    <row r="948" spans="5:45" x14ac:dyDescent="0.25">
      <c r="E948" s="105"/>
      <c r="F948" s="43"/>
      <c r="P948" s="105"/>
      <c r="Q948" s="105"/>
      <c r="R948" s="43"/>
      <c r="Z948" s="105"/>
      <c r="AA948" s="43"/>
      <c r="AH948" s="105"/>
      <c r="AI948" s="43"/>
      <c r="AR948" s="105"/>
      <c r="AS948" s="43"/>
    </row>
    <row r="949" spans="5:45" x14ac:dyDescent="0.25">
      <c r="E949" s="105"/>
      <c r="F949" s="43"/>
      <c r="P949" s="105"/>
      <c r="Q949" s="105"/>
      <c r="R949" s="43"/>
      <c r="Z949" s="105"/>
      <c r="AA949" s="43"/>
      <c r="AH949" s="105"/>
      <c r="AI949" s="43"/>
      <c r="AR949" s="105"/>
      <c r="AS949" s="43"/>
    </row>
    <row r="950" spans="5:45" x14ac:dyDescent="0.25">
      <c r="E950" s="105"/>
      <c r="F950" s="43"/>
      <c r="P950" s="105"/>
      <c r="Q950" s="105"/>
      <c r="R950" s="43"/>
      <c r="Z950" s="105"/>
      <c r="AA950" s="43"/>
      <c r="AH950" s="105"/>
      <c r="AI950" s="43"/>
      <c r="AR950" s="105"/>
      <c r="AS950" s="43"/>
    </row>
    <row r="951" spans="5:45" x14ac:dyDescent="0.25">
      <c r="E951" s="105"/>
      <c r="F951" s="43"/>
      <c r="P951" s="105"/>
      <c r="Q951" s="105"/>
      <c r="R951" s="43"/>
      <c r="Z951" s="105"/>
      <c r="AA951" s="43"/>
      <c r="AH951" s="105"/>
      <c r="AI951" s="43"/>
      <c r="AR951" s="105"/>
      <c r="AS951" s="43"/>
    </row>
    <row r="952" spans="5:45" x14ac:dyDescent="0.25">
      <c r="E952" s="105"/>
      <c r="F952" s="43"/>
      <c r="P952" s="105"/>
      <c r="Q952" s="105"/>
      <c r="R952" s="43"/>
      <c r="Z952" s="105"/>
      <c r="AA952" s="43"/>
      <c r="AH952" s="105"/>
      <c r="AI952" s="43"/>
      <c r="AR952" s="105"/>
      <c r="AS952" s="43"/>
    </row>
    <row r="953" spans="5:45" x14ac:dyDescent="0.25">
      <c r="E953" s="105"/>
      <c r="F953" s="43"/>
      <c r="P953" s="105"/>
      <c r="Q953" s="105"/>
      <c r="R953" s="43"/>
      <c r="Z953" s="105"/>
      <c r="AA953" s="43"/>
      <c r="AH953" s="105"/>
      <c r="AI953" s="43"/>
      <c r="AR953" s="105"/>
      <c r="AS953" s="43"/>
    </row>
    <row r="954" spans="5:45" x14ac:dyDescent="0.25">
      <c r="E954" s="105"/>
      <c r="F954" s="43"/>
      <c r="P954" s="105"/>
      <c r="Q954" s="105"/>
      <c r="R954" s="43"/>
      <c r="Z954" s="105"/>
      <c r="AA954" s="43"/>
      <c r="AH954" s="105"/>
      <c r="AI954" s="43"/>
      <c r="AR954" s="105"/>
      <c r="AS954" s="43"/>
    </row>
    <row r="955" spans="5:45" x14ac:dyDescent="0.25">
      <c r="E955" s="105"/>
      <c r="F955" s="43"/>
      <c r="P955" s="105"/>
      <c r="Q955" s="105"/>
      <c r="R955" s="43"/>
      <c r="Z955" s="105"/>
      <c r="AA955" s="43"/>
      <c r="AH955" s="105"/>
      <c r="AI955" s="43"/>
      <c r="AR955" s="105"/>
      <c r="AS955" s="43"/>
    </row>
    <row r="956" spans="5:45" x14ac:dyDescent="0.25">
      <c r="E956" s="105"/>
      <c r="F956" s="43"/>
      <c r="P956" s="105"/>
      <c r="Q956" s="105"/>
      <c r="R956" s="43"/>
      <c r="Z956" s="105"/>
      <c r="AA956" s="43"/>
      <c r="AH956" s="105"/>
      <c r="AI956" s="43"/>
      <c r="AR956" s="105"/>
      <c r="AS956" s="43"/>
    </row>
    <row r="957" spans="5:45" x14ac:dyDescent="0.25">
      <c r="E957" s="105"/>
      <c r="F957" s="43"/>
      <c r="P957" s="105"/>
      <c r="Q957" s="105"/>
      <c r="R957" s="43"/>
      <c r="Z957" s="105"/>
      <c r="AA957" s="43"/>
      <c r="AH957" s="105"/>
      <c r="AI957" s="43"/>
      <c r="AR957" s="105"/>
      <c r="AS957" s="43"/>
    </row>
    <row r="958" spans="5:45" x14ac:dyDescent="0.25">
      <c r="E958" s="105"/>
      <c r="F958" s="43"/>
      <c r="P958" s="105"/>
      <c r="Q958" s="105"/>
      <c r="R958" s="43"/>
      <c r="Z958" s="105"/>
      <c r="AA958" s="43"/>
      <c r="AH958" s="105"/>
      <c r="AI958" s="43"/>
      <c r="AR958" s="105"/>
      <c r="AS958" s="43"/>
    </row>
    <row r="959" spans="5:45" x14ac:dyDescent="0.25">
      <c r="E959" s="105"/>
      <c r="F959" s="43"/>
      <c r="P959" s="105"/>
      <c r="Q959" s="105"/>
      <c r="R959" s="43"/>
      <c r="Z959" s="105"/>
      <c r="AA959" s="43"/>
      <c r="AH959" s="105"/>
      <c r="AI959" s="43"/>
      <c r="AR959" s="105"/>
      <c r="AS959" s="43"/>
    </row>
    <row r="960" spans="5:45" x14ac:dyDescent="0.25">
      <c r="E960" s="105"/>
      <c r="F960" s="43"/>
      <c r="P960" s="105"/>
      <c r="Q960" s="105"/>
      <c r="R960" s="43"/>
      <c r="Z960" s="105"/>
      <c r="AA960" s="43"/>
      <c r="AH960" s="105"/>
      <c r="AI960" s="43"/>
      <c r="AR960" s="105"/>
      <c r="AS960" s="43"/>
    </row>
    <row r="961" spans="5:45" x14ac:dyDescent="0.25">
      <c r="E961" s="105"/>
      <c r="F961" s="43"/>
      <c r="P961" s="105"/>
      <c r="Q961" s="105"/>
      <c r="R961" s="43"/>
      <c r="Z961" s="105"/>
      <c r="AA961" s="43"/>
      <c r="AH961" s="105"/>
      <c r="AI961" s="43"/>
      <c r="AR961" s="105"/>
      <c r="AS961" s="43"/>
    </row>
    <row r="962" spans="5:45" x14ac:dyDescent="0.25">
      <c r="E962" s="105"/>
      <c r="F962" s="43"/>
      <c r="P962" s="105"/>
      <c r="Q962" s="105"/>
      <c r="R962" s="43"/>
      <c r="Z962" s="105"/>
      <c r="AA962" s="43"/>
      <c r="AH962" s="105"/>
      <c r="AI962" s="43"/>
      <c r="AR962" s="105"/>
      <c r="AS962" s="43"/>
    </row>
    <row r="963" spans="5:45" x14ac:dyDescent="0.25">
      <c r="E963" s="105"/>
      <c r="F963" s="43"/>
      <c r="P963" s="105"/>
      <c r="Q963" s="105"/>
      <c r="R963" s="43"/>
      <c r="Z963" s="105"/>
      <c r="AA963" s="43"/>
      <c r="AH963" s="105"/>
      <c r="AI963" s="43"/>
      <c r="AR963" s="105"/>
      <c r="AS963" s="43"/>
    </row>
    <row r="964" spans="5:45" x14ac:dyDescent="0.25">
      <c r="E964" s="105"/>
      <c r="F964" s="43"/>
      <c r="P964" s="105"/>
      <c r="Q964" s="105"/>
      <c r="R964" s="43"/>
      <c r="Z964" s="105"/>
      <c r="AA964" s="43"/>
      <c r="AH964" s="105"/>
      <c r="AI964" s="43"/>
      <c r="AR964" s="105"/>
      <c r="AS964" s="43"/>
    </row>
    <row r="965" spans="5:45" x14ac:dyDescent="0.25">
      <c r="E965" s="105"/>
      <c r="F965" s="43"/>
      <c r="P965" s="105"/>
      <c r="Q965" s="105"/>
      <c r="R965" s="43"/>
      <c r="Z965" s="105"/>
      <c r="AA965" s="43"/>
      <c r="AH965" s="105"/>
      <c r="AI965" s="43"/>
      <c r="AR965" s="105"/>
      <c r="AS965" s="43"/>
    </row>
    <row r="966" spans="5:45" x14ac:dyDescent="0.25">
      <c r="E966" s="105"/>
      <c r="F966" s="43"/>
      <c r="P966" s="105"/>
      <c r="Q966" s="105"/>
      <c r="R966" s="43"/>
      <c r="Z966" s="105"/>
      <c r="AA966" s="43"/>
      <c r="AH966" s="105"/>
      <c r="AI966" s="43"/>
      <c r="AR966" s="105"/>
      <c r="AS966" s="43"/>
    </row>
    <row r="967" spans="5:45" x14ac:dyDescent="0.25">
      <c r="E967" s="105"/>
      <c r="F967" s="43"/>
      <c r="P967" s="105"/>
      <c r="Q967" s="105"/>
      <c r="R967" s="43"/>
      <c r="Z967" s="105"/>
      <c r="AA967" s="43"/>
      <c r="AH967" s="105"/>
      <c r="AI967" s="43"/>
      <c r="AR967" s="105"/>
      <c r="AS967" s="43"/>
    </row>
    <row r="968" spans="5:45" x14ac:dyDescent="0.25">
      <c r="E968" s="105"/>
      <c r="F968" s="43"/>
      <c r="P968" s="105"/>
      <c r="Q968" s="105"/>
      <c r="R968" s="43"/>
      <c r="Z968" s="105"/>
      <c r="AA968" s="43"/>
      <c r="AH968" s="105"/>
      <c r="AI968" s="43"/>
      <c r="AR968" s="105"/>
      <c r="AS968" s="43"/>
    </row>
    <row r="969" spans="5:45" x14ac:dyDescent="0.25">
      <c r="E969" s="105"/>
      <c r="F969" s="43"/>
      <c r="P969" s="105"/>
      <c r="Q969" s="105"/>
      <c r="R969" s="43"/>
      <c r="Z969" s="105"/>
      <c r="AA969" s="43"/>
      <c r="AH969" s="105"/>
      <c r="AI969" s="43"/>
      <c r="AR969" s="105"/>
      <c r="AS969" s="43"/>
    </row>
    <row r="970" spans="5:45" x14ac:dyDescent="0.25">
      <c r="E970" s="105"/>
      <c r="F970" s="43"/>
      <c r="P970" s="105"/>
      <c r="Q970" s="105"/>
      <c r="R970" s="43"/>
      <c r="Z970" s="105"/>
      <c r="AA970" s="43"/>
      <c r="AH970" s="105"/>
      <c r="AI970" s="43"/>
      <c r="AR970" s="105"/>
      <c r="AS970" s="43"/>
    </row>
    <row r="971" spans="5:45" x14ac:dyDescent="0.25">
      <c r="E971" s="105"/>
      <c r="F971" s="43"/>
      <c r="P971" s="105"/>
      <c r="Q971" s="105"/>
      <c r="R971" s="43"/>
      <c r="Z971" s="105"/>
      <c r="AA971" s="43"/>
      <c r="AH971" s="105"/>
      <c r="AI971" s="43"/>
      <c r="AR971" s="105"/>
      <c r="AS971" s="43"/>
    </row>
    <row r="972" spans="5:45" x14ac:dyDescent="0.25">
      <c r="E972" s="105"/>
      <c r="F972" s="43"/>
      <c r="P972" s="105"/>
      <c r="Q972" s="105"/>
      <c r="R972" s="43"/>
      <c r="Z972" s="105"/>
      <c r="AA972" s="43"/>
      <c r="AH972" s="105"/>
      <c r="AI972" s="43"/>
      <c r="AR972" s="105"/>
      <c r="AS972" s="43"/>
    </row>
    <row r="973" spans="5:45" x14ac:dyDescent="0.25">
      <c r="E973" s="105"/>
      <c r="F973" s="43"/>
      <c r="P973" s="105"/>
      <c r="Q973" s="105"/>
      <c r="R973" s="43"/>
      <c r="Z973" s="105"/>
      <c r="AA973" s="43"/>
      <c r="AH973" s="105"/>
      <c r="AI973" s="43"/>
      <c r="AR973" s="105"/>
      <c r="AS973" s="43"/>
    </row>
    <row r="974" spans="5:45" x14ac:dyDescent="0.25">
      <c r="E974" s="105"/>
      <c r="F974" s="43"/>
      <c r="P974" s="105"/>
      <c r="Q974" s="105"/>
      <c r="R974" s="43"/>
      <c r="Z974" s="105"/>
      <c r="AA974" s="43"/>
      <c r="AH974" s="105"/>
      <c r="AI974" s="43"/>
      <c r="AR974" s="105"/>
      <c r="AS974" s="43"/>
    </row>
    <row r="975" spans="5:45" x14ac:dyDescent="0.25">
      <c r="E975" s="105"/>
      <c r="F975" s="43"/>
      <c r="P975" s="105"/>
      <c r="Q975" s="105"/>
      <c r="R975" s="43"/>
      <c r="Z975" s="105"/>
      <c r="AA975" s="43"/>
      <c r="AH975" s="105"/>
      <c r="AI975" s="43"/>
      <c r="AR975" s="105"/>
      <c r="AS975" s="43"/>
    </row>
    <row r="976" spans="5:45" x14ac:dyDescent="0.25">
      <c r="E976" s="105"/>
      <c r="F976" s="43"/>
      <c r="P976" s="105"/>
      <c r="Q976" s="105"/>
      <c r="R976" s="43"/>
      <c r="Z976" s="105"/>
      <c r="AA976" s="43"/>
      <c r="AH976" s="105"/>
      <c r="AI976" s="43"/>
      <c r="AR976" s="105"/>
      <c r="AS976" s="43"/>
    </row>
    <row r="977" spans="5:45" x14ac:dyDescent="0.25">
      <c r="E977" s="105"/>
      <c r="F977" s="43"/>
      <c r="P977" s="105"/>
      <c r="Q977" s="105"/>
      <c r="R977" s="43"/>
      <c r="Z977" s="105"/>
      <c r="AA977" s="43"/>
      <c r="AH977" s="105"/>
      <c r="AI977" s="43"/>
      <c r="AR977" s="105"/>
      <c r="AS977" s="43"/>
    </row>
    <row r="978" spans="5:45" x14ac:dyDescent="0.25">
      <c r="E978" s="105"/>
      <c r="F978" s="43"/>
      <c r="P978" s="105"/>
      <c r="Q978" s="105"/>
      <c r="R978" s="43"/>
      <c r="Z978" s="105"/>
      <c r="AA978" s="43"/>
      <c r="AH978" s="105"/>
      <c r="AI978" s="43"/>
      <c r="AR978" s="105"/>
      <c r="AS978" s="43"/>
    </row>
    <row r="979" spans="5:45" x14ac:dyDescent="0.25">
      <c r="E979" s="105"/>
      <c r="F979" s="43"/>
      <c r="P979" s="105"/>
      <c r="Q979" s="105"/>
      <c r="R979" s="43"/>
      <c r="Z979" s="105"/>
      <c r="AA979" s="43"/>
      <c r="AH979" s="105"/>
      <c r="AI979" s="43"/>
      <c r="AR979" s="105"/>
      <c r="AS979" s="43"/>
    </row>
    <row r="980" spans="5:45" x14ac:dyDescent="0.25">
      <c r="E980" s="105"/>
      <c r="F980" s="43"/>
      <c r="P980" s="105"/>
      <c r="Q980" s="105"/>
      <c r="R980" s="43"/>
      <c r="Z980" s="105"/>
      <c r="AA980" s="43"/>
      <c r="AH980" s="105"/>
      <c r="AI980" s="43"/>
      <c r="AR980" s="105"/>
      <c r="AS980" s="43"/>
    </row>
    <row r="981" spans="5:45" x14ac:dyDescent="0.25">
      <c r="E981" s="105"/>
      <c r="F981" s="43"/>
      <c r="P981" s="105"/>
      <c r="Q981" s="105"/>
      <c r="R981" s="43"/>
      <c r="Z981" s="105"/>
      <c r="AA981" s="43"/>
      <c r="AH981" s="105"/>
      <c r="AI981" s="43"/>
      <c r="AR981" s="105"/>
      <c r="AS981" s="43"/>
    </row>
    <row r="982" spans="5:45" x14ac:dyDescent="0.25">
      <c r="E982" s="105"/>
      <c r="F982" s="43"/>
      <c r="P982" s="105"/>
      <c r="Q982" s="105"/>
      <c r="R982" s="43"/>
      <c r="Z982" s="105"/>
      <c r="AA982" s="43"/>
      <c r="AH982" s="105"/>
      <c r="AI982" s="43"/>
      <c r="AR982" s="105"/>
      <c r="AS982" s="43"/>
    </row>
    <row r="983" spans="5:45" x14ac:dyDescent="0.25">
      <c r="E983" s="105"/>
      <c r="F983" s="43"/>
      <c r="P983" s="105"/>
      <c r="Q983" s="105"/>
      <c r="R983" s="43"/>
      <c r="Z983" s="105"/>
      <c r="AA983" s="43"/>
      <c r="AH983" s="105"/>
      <c r="AI983" s="43"/>
      <c r="AR983" s="105"/>
      <c r="AS983" s="43"/>
    </row>
    <row r="984" spans="5:45" x14ac:dyDescent="0.25">
      <c r="E984" s="105"/>
      <c r="F984" s="43"/>
      <c r="P984" s="105"/>
      <c r="Q984" s="105"/>
      <c r="R984" s="43"/>
      <c r="Z984" s="105"/>
      <c r="AA984" s="43"/>
      <c r="AH984" s="105"/>
      <c r="AI984" s="43"/>
      <c r="AR984" s="105"/>
      <c r="AS984" s="43"/>
    </row>
    <row r="985" spans="5:45" x14ac:dyDescent="0.25">
      <c r="E985" s="105"/>
      <c r="F985" s="43"/>
      <c r="P985" s="105"/>
      <c r="Q985" s="105"/>
      <c r="R985" s="43"/>
      <c r="Z985" s="105"/>
      <c r="AA985" s="43"/>
      <c r="AH985" s="105"/>
      <c r="AI985" s="43"/>
      <c r="AR985" s="105"/>
      <c r="AS985" s="43"/>
    </row>
    <row r="986" spans="5:45" x14ac:dyDescent="0.25">
      <c r="E986" s="105"/>
      <c r="F986" s="43"/>
      <c r="P986" s="105"/>
      <c r="Q986" s="105"/>
      <c r="R986" s="43"/>
      <c r="Z986" s="105"/>
      <c r="AA986" s="43"/>
      <c r="AH986" s="105"/>
      <c r="AI986" s="43"/>
      <c r="AR986" s="105"/>
      <c r="AS986" s="43"/>
    </row>
    <row r="987" spans="5:45" x14ac:dyDescent="0.25">
      <c r="E987" s="105"/>
      <c r="F987" s="43"/>
      <c r="P987" s="105"/>
      <c r="Q987" s="105"/>
      <c r="R987" s="43"/>
      <c r="Z987" s="105"/>
      <c r="AA987" s="43"/>
      <c r="AH987" s="105"/>
      <c r="AI987" s="43"/>
      <c r="AR987" s="105"/>
      <c r="AS987" s="43"/>
    </row>
    <row r="988" spans="5:45" x14ac:dyDescent="0.25">
      <c r="E988" s="105"/>
      <c r="F988" s="43"/>
      <c r="P988" s="105"/>
      <c r="Q988" s="105"/>
      <c r="R988" s="43"/>
      <c r="Z988" s="105"/>
      <c r="AA988" s="43"/>
      <c r="AH988" s="105"/>
      <c r="AI988" s="43"/>
      <c r="AR988" s="105"/>
      <c r="AS988" s="43"/>
    </row>
    <row r="989" spans="5:45" x14ac:dyDescent="0.25">
      <c r="E989" s="105"/>
      <c r="F989" s="43"/>
      <c r="P989" s="105"/>
      <c r="Q989" s="105"/>
      <c r="R989" s="43"/>
      <c r="Z989" s="105"/>
      <c r="AA989" s="43"/>
      <c r="AH989" s="105"/>
      <c r="AI989" s="43"/>
      <c r="AR989" s="105"/>
      <c r="AS989" s="43"/>
    </row>
    <row r="990" spans="5:45" x14ac:dyDescent="0.25">
      <c r="E990" s="105"/>
      <c r="F990" s="43"/>
      <c r="P990" s="105"/>
      <c r="Q990" s="105"/>
      <c r="R990" s="43"/>
      <c r="Z990" s="105"/>
      <c r="AA990" s="43"/>
      <c r="AH990" s="105"/>
      <c r="AI990" s="43"/>
      <c r="AR990" s="105"/>
      <c r="AS990" s="43"/>
    </row>
    <row r="991" spans="5:45" x14ac:dyDescent="0.25">
      <c r="E991" s="105"/>
      <c r="F991" s="43"/>
      <c r="P991" s="105"/>
      <c r="Q991" s="105"/>
      <c r="R991" s="43"/>
      <c r="Z991" s="105"/>
      <c r="AA991" s="43"/>
      <c r="AH991" s="105"/>
      <c r="AI991" s="43"/>
      <c r="AR991" s="105"/>
      <c r="AS991" s="43"/>
    </row>
    <row r="992" spans="5:45" x14ac:dyDescent="0.25">
      <c r="E992" s="105"/>
      <c r="F992" s="43"/>
      <c r="P992" s="105"/>
      <c r="Q992" s="105"/>
      <c r="R992" s="43"/>
      <c r="Z992" s="105"/>
      <c r="AA992" s="43"/>
      <c r="AH992" s="105"/>
      <c r="AI992" s="43"/>
      <c r="AR992" s="105"/>
      <c r="AS992" s="43"/>
    </row>
    <row r="993" spans="5:45" x14ac:dyDescent="0.25">
      <c r="E993" s="105"/>
      <c r="F993" s="43"/>
      <c r="P993" s="105"/>
      <c r="Q993" s="105"/>
      <c r="R993" s="43"/>
      <c r="Z993" s="105"/>
      <c r="AA993" s="43"/>
      <c r="AH993" s="105"/>
      <c r="AI993" s="43"/>
      <c r="AR993" s="105"/>
      <c r="AS993" s="43"/>
    </row>
    <row r="994" spans="5:45" x14ac:dyDescent="0.25">
      <c r="E994" s="105"/>
      <c r="F994" s="43"/>
      <c r="P994" s="105"/>
      <c r="Q994" s="105"/>
      <c r="R994" s="43"/>
      <c r="Z994" s="105"/>
      <c r="AA994" s="43"/>
      <c r="AH994" s="105"/>
      <c r="AI994" s="43"/>
      <c r="AR994" s="105"/>
      <c r="AS994" s="43"/>
    </row>
    <row r="995" spans="5:45" x14ac:dyDescent="0.25">
      <c r="E995" s="105"/>
      <c r="F995" s="43"/>
      <c r="P995" s="105"/>
      <c r="Q995" s="105"/>
      <c r="R995" s="43"/>
      <c r="Z995" s="105"/>
      <c r="AA995" s="43"/>
      <c r="AH995" s="105"/>
      <c r="AI995" s="43"/>
      <c r="AR995" s="105"/>
      <c r="AS995" s="43"/>
    </row>
    <row r="996" spans="5:45" x14ac:dyDescent="0.25">
      <c r="E996" s="105"/>
      <c r="F996" s="43"/>
      <c r="P996" s="105"/>
      <c r="Q996" s="105"/>
      <c r="R996" s="43"/>
      <c r="Z996" s="105"/>
      <c r="AA996" s="43"/>
      <c r="AH996" s="105"/>
      <c r="AI996" s="43"/>
      <c r="AR996" s="105"/>
      <c r="AS996" s="43"/>
    </row>
    <row r="997" spans="5:45" x14ac:dyDescent="0.25">
      <c r="E997" s="105"/>
      <c r="F997" s="43"/>
      <c r="P997" s="105"/>
      <c r="Q997" s="105"/>
      <c r="R997" s="43"/>
      <c r="Z997" s="105"/>
      <c r="AA997" s="43"/>
      <c r="AH997" s="105"/>
      <c r="AI997" s="43"/>
      <c r="AR997" s="105"/>
      <c r="AS997" s="43"/>
    </row>
    <row r="998" spans="5:45" x14ac:dyDescent="0.25">
      <c r="E998" s="105"/>
      <c r="F998" s="43"/>
      <c r="P998" s="105"/>
      <c r="Q998" s="105"/>
      <c r="R998" s="43"/>
      <c r="Z998" s="105"/>
      <c r="AA998" s="43"/>
      <c r="AH998" s="105"/>
      <c r="AI998" s="43"/>
      <c r="AR998" s="105"/>
      <c r="AS998" s="43"/>
    </row>
    <row r="999" spans="5:45" x14ac:dyDescent="0.25">
      <c r="E999" s="105"/>
      <c r="F999" s="43"/>
      <c r="P999" s="105"/>
      <c r="Q999" s="105"/>
      <c r="R999" s="43"/>
      <c r="Z999" s="105"/>
      <c r="AA999" s="43"/>
      <c r="AH999" s="105"/>
      <c r="AI999" s="43"/>
      <c r="AR999" s="105"/>
      <c r="AS999" s="43"/>
    </row>
    <row r="1000" spans="5:45" x14ac:dyDescent="0.25">
      <c r="E1000" s="105"/>
      <c r="F1000" s="43"/>
      <c r="P1000" s="105"/>
      <c r="Q1000" s="105"/>
      <c r="R1000" s="43"/>
      <c r="Z1000" s="105"/>
      <c r="AA1000" s="43"/>
      <c r="AH1000" s="105"/>
      <c r="AI1000" s="43"/>
      <c r="AR1000" s="105"/>
      <c r="AS1000" s="43"/>
    </row>
    <row r="1001" spans="5:45" x14ac:dyDescent="0.25">
      <c r="E1001" s="105"/>
      <c r="F1001" s="43"/>
      <c r="P1001" s="105"/>
      <c r="Q1001" s="105"/>
      <c r="R1001" s="43"/>
      <c r="Z1001" s="105"/>
      <c r="AA1001" s="43"/>
      <c r="AH1001" s="105"/>
      <c r="AI1001" s="43"/>
      <c r="AR1001" s="105"/>
      <c r="AS1001" s="43"/>
    </row>
    <row r="1002" spans="5:45" x14ac:dyDescent="0.25">
      <c r="E1002" s="105"/>
      <c r="F1002" s="43"/>
      <c r="P1002" s="105"/>
      <c r="Q1002" s="105"/>
      <c r="R1002" s="43"/>
      <c r="Z1002" s="105"/>
      <c r="AA1002" s="43"/>
      <c r="AH1002" s="105"/>
      <c r="AI1002" s="43"/>
      <c r="AR1002" s="105"/>
      <c r="AS1002" s="43"/>
    </row>
    <row r="1003" spans="5:45" x14ac:dyDescent="0.25">
      <c r="E1003" s="105"/>
      <c r="F1003" s="43"/>
      <c r="P1003" s="105"/>
      <c r="Q1003" s="105"/>
      <c r="R1003" s="43"/>
      <c r="Z1003" s="105"/>
      <c r="AA1003" s="43"/>
      <c r="AH1003" s="105"/>
      <c r="AI1003" s="43"/>
      <c r="AR1003" s="105"/>
      <c r="AS1003" s="43"/>
    </row>
    <row r="1004" spans="5:45" x14ac:dyDescent="0.25">
      <c r="E1004" s="105"/>
      <c r="F1004" s="43"/>
      <c r="P1004" s="105"/>
      <c r="Q1004" s="105"/>
      <c r="R1004" s="43"/>
      <c r="Z1004" s="105"/>
      <c r="AA1004" s="43"/>
      <c r="AH1004" s="105"/>
      <c r="AI1004" s="43"/>
      <c r="AR1004" s="105"/>
      <c r="AS1004" s="43"/>
    </row>
    <row r="1005" spans="5:45" x14ac:dyDescent="0.25">
      <c r="E1005" s="105"/>
      <c r="F1005" s="43"/>
      <c r="P1005" s="105"/>
      <c r="Q1005" s="105"/>
      <c r="R1005" s="43"/>
      <c r="Z1005" s="105"/>
      <c r="AA1005" s="43"/>
      <c r="AH1005" s="105"/>
      <c r="AI1005" s="43"/>
      <c r="AR1005" s="105"/>
      <c r="AS1005" s="43"/>
    </row>
    <row r="1006" spans="5:45" x14ac:dyDescent="0.25">
      <c r="E1006" s="105"/>
      <c r="F1006" s="43"/>
      <c r="P1006" s="105"/>
      <c r="Q1006" s="105"/>
      <c r="R1006" s="43"/>
      <c r="Z1006" s="105"/>
      <c r="AA1006" s="43"/>
      <c r="AH1006" s="105"/>
      <c r="AI1006" s="43"/>
      <c r="AR1006" s="105"/>
      <c r="AS1006" s="43"/>
    </row>
    <row r="1007" spans="5:45" x14ac:dyDescent="0.25">
      <c r="E1007" s="105"/>
      <c r="F1007" s="43"/>
      <c r="P1007" s="105"/>
      <c r="Q1007" s="105"/>
      <c r="R1007" s="43"/>
      <c r="Z1007" s="105"/>
      <c r="AA1007" s="43"/>
      <c r="AH1007" s="105"/>
      <c r="AI1007" s="43"/>
      <c r="AR1007" s="105"/>
      <c r="AS1007" s="43"/>
    </row>
    <row r="1008" spans="5:45" x14ac:dyDescent="0.25">
      <c r="E1008" s="105"/>
      <c r="F1008" s="43"/>
      <c r="P1008" s="105"/>
      <c r="Q1008" s="105"/>
      <c r="R1008" s="43"/>
      <c r="Z1008" s="105"/>
      <c r="AA1008" s="43"/>
      <c r="AH1008" s="105"/>
      <c r="AI1008" s="43"/>
      <c r="AR1008" s="105"/>
      <c r="AS1008" s="43"/>
    </row>
    <row r="1009" spans="5:45" x14ac:dyDescent="0.25">
      <c r="E1009" s="105"/>
      <c r="F1009" s="43"/>
      <c r="P1009" s="105"/>
      <c r="Q1009" s="105"/>
      <c r="R1009" s="43"/>
      <c r="Z1009" s="105"/>
      <c r="AA1009" s="43"/>
      <c r="AH1009" s="105"/>
      <c r="AI1009" s="43"/>
      <c r="AR1009" s="105"/>
      <c r="AS1009" s="43"/>
    </row>
    <row r="1010" spans="5:45" x14ac:dyDescent="0.25">
      <c r="E1010" s="105"/>
      <c r="F1010" s="43"/>
      <c r="P1010" s="105"/>
      <c r="Q1010" s="105"/>
      <c r="R1010" s="43"/>
      <c r="Z1010" s="105"/>
      <c r="AA1010" s="43"/>
      <c r="AH1010" s="105"/>
      <c r="AI1010" s="43"/>
      <c r="AR1010" s="105"/>
      <c r="AS1010" s="43"/>
    </row>
    <row r="1011" spans="5:45" x14ac:dyDescent="0.25">
      <c r="E1011" s="105"/>
      <c r="F1011" s="43"/>
      <c r="P1011" s="105"/>
      <c r="Q1011" s="105"/>
      <c r="R1011" s="43"/>
      <c r="Z1011" s="105"/>
      <c r="AA1011" s="43"/>
      <c r="AH1011" s="105"/>
      <c r="AI1011" s="43"/>
      <c r="AR1011" s="105"/>
      <c r="AS1011" s="43"/>
    </row>
    <row r="1012" spans="5:45" x14ac:dyDescent="0.25">
      <c r="E1012" s="105"/>
      <c r="F1012" s="43"/>
      <c r="P1012" s="105"/>
      <c r="Q1012" s="105"/>
      <c r="R1012" s="43"/>
      <c r="Z1012" s="105"/>
      <c r="AA1012" s="43"/>
      <c r="AH1012" s="105"/>
      <c r="AI1012" s="43"/>
      <c r="AR1012" s="105"/>
      <c r="AS1012" s="43"/>
    </row>
    <row r="1013" spans="5:45" x14ac:dyDescent="0.25">
      <c r="E1013" s="105"/>
      <c r="F1013" s="43"/>
      <c r="P1013" s="105"/>
      <c r="Q1013" s="105"/>
      <c r="R1013" s="43"/>
      <c r="Z1013" s="105"/>
      <c r="AA1013" s="43"/>
      <c r="AH1013" s="105"/>
      <c r="AI1013" s="43"/>
      <c r="AR1013" s="105"/>
      <c r="AS1013" s="43"/>
    </row>
    <row r="1014" spans="5:45" x14ac:dyDescent="0.25">
      <c r="E1014" s="105"/>
      <c r="F1014" s="43"/>
      <c r="P1014" s="105"/>
      <c r="Q1014" s="105"/>
      <c r="R1014" s="43"/>
      <c r="Z1014" s="105"/>
      <c r="AA1014" s="43"/>
      <c r="AH1014" s="105"/>
      <c r="AI1014" s="43"/>
      <c r="AR1014" s="105"/>
      <c r="AS1014" s="43"/>
    </row>
    <row r="1015" spans="5:45" x14ac:dyDescent="0.25">
      <c r="E1015" s="105"/>
      <c r="F1015" s="43"/>
      <c r="P1015" s="105"/>
      <c r="Q1015" s="105"/>
      <c r="R1015" s="43"/>
      <c r="Z1015" s="105"/>
      <c r="AA1015" s="43"/>
      <c r="AH1015" s="105"/>
      <c r="AI1015" s="43"/>
      <c r="AR1015" s="105"/>
      <c r="AS1015" s="43"/>
    </row>
    <row r="1016" spans="5:45" x14ac:dyDescent="0.25">
      <c r="E1016" s="105"/>
      <c r="F1016" s="43"/>
      <c r="P1016" s="105"/>
      <c r="Q1016" s="105"/>
      <c r="R1016" s="43"/>
      <c r="Z1016" s="105"/>
      <c r="AA1016" s="43"/>
      <c r="AH1016" s="105"/>
      <c r="AI1016" s="43"/>
      <c r="AR1016" s="105"/>
      <c r="AS1016" s="43"/>
    </row>
    <row r="1017" spans="5:45" x14ac:dyDescent="0.25">
      <c r="E1017" s="105"/>
      <c r="F1017" s="43"/>
      <c r="P1017" s="105"/>
      <c r="Q1017" s="105"/>
      <c r="R1017" s="43"/>
      <c r="Z1017" s="105"/>
      <c r="AA1017" s="43"/>
      <c r="AH1017" s="105"/>
      <c r="AI1017" s="43"/>
      <c r="AR1017" s="105"/>
      <c r="AS1017" s="43"/>
    </row>
    <row r="1018" spans="5:45" x14ac:dyDescent="0.25">
      <c r="E1018" s="105"/>
      <c r="F1018" s="43"/>
      <c r="P1018" s="105"/>
      <c r="Q1018" s="105"/>
      <c r="R1018" s="43"/>
      <c r="Z1018" s="105"/>
      <c r="AA1018" s="43"/>
      <c r="AH1018" s="105"/>
      <c r="AI1018" s="43"/>
      <c r="AR1018" s="105"/>
      <c r="AS1018" s="43"/>
    </row>
    <row r="1019" spans="5:45" x14ac:dyDescent="0.25">
      <c r="E1019" s="105"/>
      <c r="F1019" s="43"/>
      <c r="P1019" s="105"/>
      <c r="Q1019" s="105"/>
      <c r="R1019" s="43"/>
      <c r="Z1019" s="105"/>
      <c r="AA1019" s="43"/>
      <c r="AH1019" s="105"/>
      <c r="AI1019" s="43"/>
      <c r="AR1019" s="105"/>
      <c r="AS1019" s="43"/>
    </row>
    <row r="1020" spans="5:45" x14ac:dyDescent="0.25">
      <c r="E1020" s="105"/>
      <c r="F1020" s="43"/>
      <c r="P1020" s="105"/>
      <c r="Q1020" s="105"/>
      <c r="R1020" s="43"/>
      <c r="Z1020" s="105"/>
      <c r="AA1020" s="43"/>
      <c r="AH1020" s="105"/>
      <c r="AI1020" s="43"/>
      <c r="AR1020" s="105"/>
      <c r="AS1020" s="43"/>
    </row>
    <row r="1021" spans="5:45" x14ac:dyDescent="0.25">
      <c r="E1021" s="105"/>
      <c r="F1021" s="43"/>
      <c r="P1021" s="105"/>
      <c r="Q1021" s="105"/>
      <c r="R1021" s="43"/>
      <c r="Z1021" s="105"/>
      <c r="AA1021" s="43"/>
      <c r="AH1021" s="105"/>
      <c r="AI1021" s="43"/>
      <c r="AR1021" s="105"/>
      <c r="AS1021" s="43"/>
    </row>
    <row r="1022" spans="5:45" x14ac:dyDescent="0.25">
      <c r="E1022" s="105"/>
      <c r="F1022" s="43"/>
      <c r="P1022" s="105"/>
      <c r="Q1022" s="105"/>
      <c r="R1022" s="43"/>
      <c r="Z1022" s="105"/>
      <c r="AA1022" s="43"/>
      <c r="AH1022" s="105"/>
      <c r="AI1022" s="43"/>
      <c r="AR1022" s="105"/>
      <c r="AS1022" s="43"/>
    </row>
    <row r="1023" spans="5:45" x14ac:dyDescent="0.25">
      <c r="E1023" s="105"/>
      <c r="F1023" s="43"/>
      <c r="P1023" s="105"/>
      <c r="Q1023" s="105"/>
      <c r="R1023" s="43"/>
      <c r="Z1023" s="105"/>
      <c r="AA1023" s="43"/>
      <c r="AH1023" s="105"/>
      <c r="AI1023" s="43"/>
      <c r="AR1023" s="105"/>
      <c r="AS1023" s="43"/>
    </row>
    <row r="1024" spans="5:45" x14ac:dyDescent="0.25">
      <c r="E1024" s="105"/>
      <c r="F1024" s="43"/>
      <c r="P1024" s="105"/>
      <c r="Q1024" s="105"/>
      <c r="R1024" s="43"/>
      <c r="Z1024" s="105"/>
      <c r="AA1024" s="43"/>
      <c r="AH1024" s="105"/>
      <c r="AI1024" s="43"/>
      <c r="AR1024" s="105"/>
      <c r="AS1024" s="43"/>
    </row>
    <row r="1025" spans="5:45" x14ac:dyDescent="0.25">
      <c r="E1025" s="105"/>
      <c r="F1025" s="43"/>
      <c r="P1025" s="105"/>
      <c r="Q1025" s="105"/>
      <c r="R1025" s="43"/>
      <c r="Z1025" s="105"/>
      <c r="AA1025" s="43"/>
      <c r="AH1025" s="105"/>
      <c r="AI1025" s="43"/>
      <c r="AR1025" s="105"/>
      <c r="AS1025" s="43"/>
    </row>
    <row r="1026" spans="5:45" x14ac:dyDescent="0.25">
      <c r="E1026" s="105"/>
      <c r="F1026" s="43"/>
      <c r="P1026" s="105"/>
      <c r="Q1026" s="105"/>
      <c r="R1026" s="43"/>
      <c r="Z1026" s="105"/>
      <c r="AA1026" s="43"/>
      <c r="AH1026" s="105"/>
      <c r="AI1026" s="43"/>
      <c r="AR1026" s="105"/>
      <c r="AS1026" s="43"/>
    </row>
    <row r="1027" spans="5:45" x14ac:dyDescent="0.25">
      <c r="E1027" s="105"/>
      <c r="F1027" s="43"/>
      <c r="P1027" s="105"/>
      <c r="Q1027" s="105"/>
      <c r="R1027" s="43"/>
      <c r="Z1027" s="105"/>
      <c r="AA1027" s="43"/>
      <c r="AH1027" s="105"/>
      <c r="AI1027" s="43"/>
      <c r="AR1027" s="105"/>
      <c r="AS1027" s="43"/>
    </row>
    <row r="1028" spans="5:45" x14ac:dyDescent="0.25">
      <c r="E1028" s="105"/>
      <c r="F1028" s="43"/>
      <c r="P1028" s="105"/>
      <c r="Q1028" s="105"/>
      <c r="R1028" s="43"/>
      <c r="Z1028" s="105"/>
      <c r="AA1028" s="43"/>
      <c r="AH1028" s="105"/>
      <c r="AI1028" s="43"/>
      <c r="AR1028" s="105"/>
      <c r="AS1028" s="43"/>
    </row>
    <row r="1029" spans="5:45" x14ac:dyDescent="0.25">
      <c r="E1029" s="105"/>
      <c r="F1029" s="43"/>
      <c r="P1029" s="105"/>
      <c r="Q1029" s="105"/>
      <c r="R1029" s="43"/>
      <c r="Z1029" s="105"/>
      <c r="AA1029" s="43"/>
      <c r="AH1029" s="105"/>
      <c r="AI1029" s="43"/>
      <c r="AR1029" s="105"/>
      <c r="AS1029" s="43"/>
    </row>
    <row r="1030" spans="5:45" x14ac:dyDescent="0.25">
      <c r="E1030" s="105"/>
      <c r="F1030" s="43"/>
      <c r="P1030" s="105"/>
      <c r="Q1030" s="105"/>
      <c r="R1030" s="43"/>
      <c r="Z1030" s="105"/>
      <c r="AA1030" s="43"/>
      <c r="AH1030" s="105"/>
      <c r="AI1030" s="43"/>
      <c r="AR1030" s="105"/>
      <c r="AS1030" s="43"/>
    </row>
    <row r="1031" spans="5:45" x14ac:dyDescent="0.25">
      <c r="E1031" s="105"/>
      <c r="F1031" s="43"/>
      <c r="P1031" s="105"/>
      <c r="Q1031" s="105"/>
      <c r="R1031" s="43"/>
      <c r="Z1031" s="105"/>
      <c r="AA1031" s="43"/>
      <c r="AH1031" s="105"/>
      <c r="AI1031" s="43"/>
      <c r="AR1031" s="105"/>
      <c r="AS1031" s="43"/>
    </row>
    <row r="1032" spans="5:45" x14ac:dyDescent="0.25">
      <c r="E1032" s="105"/>
      <c r="F1032" s="43"/>
      <c r="P1032" s="105"/>
      <c r="Q1032" s="105"/>
      <c r="R1032" s="43"/>
      <c r="Z1032" s="105"/>
      <c r="AA1032" s="43"/>
      <c r="AH1032" s="105"/>
      <c r="AI1032" s="43"/>
      <c r="AR1032" s="105"/>
      <c r="AS1032" s="43"/>
    </row>
    <row r="1033" spans="5:45" x14ac:dyDescent="0.25">
      <c r="E1033" s="105"/>
      <c r="F1033" s="43"/>
      <c r="P1033" s="105"/>
      <c r="Q1033" s="105"/>
      <c r="R1033" s="43"/>
      <c r="Z1033" s="105"/>
      <c r="AA1033" s="43"/>
      <c r="AH1033" s="105"/>
      <c r="AI1033" s="43"/>
      <c r="AR1033" s="105"/>
      <c r="AS1033" s="43"/>
    </row>
    <row r="1034" spans="5:45" x14ac:dyDescent="0.25">
      <c r="E1034" s="105"/>
      <c r="F1034" s="43"/>
      <c r="P1034" s="105"/>
      <c r="Q1034" s="105"/>
      <c r="R1034" s="43"/>
      <c r="Z1034" s="105"/>
      <c r="AA1034" s="43"/>
      <c r="AH1034" s="105"/>
      <c r="AI1034" s="43"/>
      <c r="AR1034" s="105"/>
      <c r="AS1034" s="43"/>
    </row>
    <row r="1035" spans="5:45" x14ac:dyDescent="0.25">
      <c r="E1035" s="105"/>
      <c r="F1035" s="43"/>
      <c r="P1035" s="105"/>
      <c r="Q1035" s="105"/>
      <c r="R1035" s="43"/>
      <c r="Z1035" s="105"/>
      <c r="AA1035" s="43"/>
      <c r="AH1035" s="105"/>
      <c r="AI1035" s="43"/>
      <c r="AR1035" s="105"/>
      <c r="AS1035" s="43"/>
    </row>
    <row r="1036" spans="5:45" x14ac:dyDescent="0.25">
      <c r="E1036" s="105"/>
      <c r="F1036" s="43"/>
      <c r="P1036" s="105"/>
      <c r="Q1036" s="105"/>
      <c r="R1036" s="43"/>
      <c r="Z1036" s="105"/>
      <c r="AA1036" s="43"/>
      <c r="AH1036" s="105"/>
      <c r="AI1036" s="43"/>
      <c r="AR1036" s="105"/>
      <c r="AS1036" s="43"/>
    </row>
    <row r="1037" spans="5:45" x14ac:dyDescent="0.25">
      <c r="E1037" s="105"/>
      <c r="F1037" s="43"/>
      <c r="P1037" s="105"/>
      <c r="Q1037" s="105"/>
      <c r="R1037" s="43"/>
      <c r="Z1037" s="105"/>
      <c r="AA1037" s="43"/>
      <c r="AH1037" s="105"/>
      <c r="AI1037" s="43"/>
      <c r="AR1037" s="105"/>
      <c r="AS1037" s="43"/>
    </row>
    <row r="1038" spans="5:45" x14ac:dyDescent="0.25">
      <c r="E1038" s="105"/>
      <c r="F1038" s="43"/>
      <c r="P1038" s="105"/>
      <c r="Q1038" s="105"/>
      <c r="R1038" s="43"/>
      <c r="Z1038" s="105"/>
      <c r="AA1038" s="43"/>
      <c r="AH1038" s="105"/>
      <c r="AI1038" s="43"/>
      <c r="AR1038" s="105"/>
      <c r="AS1038" s="43"/>
    </row>
    <row r="1039" spans="5:45" x14ac:dyDescent="0.25">
      <c r="E1039" s="105"/>
      <c r="F1039" s="43"/>
      <c r="P1039" s="105"/>
      <c r="Q1039" s="105"/>
      <c r="R1039" s="43"/>
      <c r="Z1039" s="105"/>
      <c r="AA1039" s="43"/>
      <c r="AH1039" s="105"/>
      <c r="AI1039" s="43"/>
      <c r="AR1039" s="105"/>
      <c r="AS1039" s="43"/>
    </row>
    <row r="1040" spans="5:45" x14ac:dyDescent="0.25">
      <c r="E1040" s="105"/>
      <c r="F1040" s="43"/>
      <c r="P1040" s="105"/>
      <c r="Q1040" s="105"/>
      <c r="R1040" s="43"/>
      <c r="Z1040" s="105"/>
      <c r="AA1040" s="43"/>
      <c r="AH1040" s="105"/>
      <c r="AI1040" s="43"/>
      <c r="AR1040" s="105"/>
      <c r="AS1040" s="43"/>
    </row>
    <row r="1041" spans="5:45" x14ac:dyDescent="0.25">
      <c r="E1041" s="105"/>
      <c r="F1041" s="43"/>
      <c r="P1041" s="105"/>
      <c r="Q1041" s="105"/>
      <c r="R1041" s="43"/>
      <c r="Z1041" s="105"/>
      <c r="AA1041" s="43"/>
      <c r="AH1041" s="105"/>
      <c r="AI1041" s="43"/>
      <c r="AR1041" s="105"/>
      <c r="AS1041" s="43"/>
    </row>
    <row r="1042" spans="5:45" x14ac:dyDescent="0.25">
      <c r="E1042" s="105"/>
      <c r="F1042" s="43"/>
      <c r="P1042" s="105"/>
      <c r="Q1042" s="105"/>
      <c r="R1042" s="43"/>
      <c r="Z1042" s="105"/>
      <c r="AA1042" s="43"/>
      <c r="AH1042" s="105"/>
      <c r="AI1042" s="43"/>
      <c r="AR1042" s="105"/>
      <c r="AS1042" s="43"/>
    </row>
    <row r="1043" spans="5:45" x14ac:dyDescent="0.25">
      <c r="E1043" s="105"/>
      <c r="F1043" s="43"/>
      <c r="P1043" s="105"/>
      <c r="Q1043" s="105"/>
      <c r="R1043" s="43"/>
      <c r="Z1043" s="105"/>
      <c r="AA1043" s="43"/>
      <c r="AH1043" s="105"/>
      <c r="AI1043" s="43"/>
      <c r="AR1043" s="105"/>
      <c r="AS1043" s="43"/>
    </row>
    <row r="1044" spans="5:45" x14ac:dyDescent="0.25">
      <c r="E1044" s="105"/>
      <c r="F1044" s="43"/>
      <c r="P1044" s="105"/>
      <c r="Q1044" s="105"/>
      <c r="R1044" s="43"/>
      <c r="Z1044" s="105"/>
      <c r="AA1044" s="43"/>
      <c r="AH1044" s="105"/>
      <c r="AI1044" s="43"/>
      <c r="AR1044" s="105"/>
      <c r="AS1044" s="43"/>
    </row>
    <row r="1045" spans="5:45" x14ac:dyDescent="0.25">
      <c r="E1045" s="105"/>
      <c r="F1045" s="43"/>
      <c r="P1045" s="105"/>
      <c r="Q1045" s="105"/>
      <c r="R1045" s="43"/>
      <c r="Z1045" s="105"/>
      <c r="AA1045" s="43"/>
      <c r="AH1045" s="105"/>
      <c r="AI1045" s="43"/>
      <c r="AR1045" s="105"/>
      <c r="AS1045" s="43"/>
    </row>
    <row r="1046" spans="5:45" x14ac:dyDescent="0.25">
      <c r="E1046" s="105"/>
      <c r="F1046" s="43"/>
      <c r="P1046" s="105"/>
      <c r="Q1046" s="105"/>
      <c r="R1046" s="43"/>
      <c r="Z1046" s="105"/>
      <c r="AA1046" s="43"/>
      <c r="AH1046" s="105"/>
      <c r="AI1046" s="43"/>
      <c r="AR1046" s="105"/>
      <c r="AS1046" s="43"/>
    </row>
    <row r="1047" spans="5:45" x14ac:dyDescent="0.25">
      <c r="E1047" s="105"/>
      <c r="F1047" s="43"/>
      <c r="P1047" s="105"/>
      <c r="Q1047" s="105"/>
      <c r="R1047" s="43"/>
      <c r="Z1047" s="105"/>
      <c r="AA1047" s="43"/>
      <c r="AH1047" s="105"/>
      <c r="AI1047" s="43"/>
      <c r="AR1047" s="105"/>
      <c r="AS1047" s="43"/>
    </row>
    <row r="1048" spans="5:45" x14ac:dyDescent="0.25">
      <c r="E1048" s="105"/>
      <c r="F1048" s="43"/>
      <c r="P1048" s="105"/>
      <c r="Q1048" s="105"/>
      <c r="R1048" s="43"/>
      <c r="Z1048" s="105"/>
      <c r="AA1048" s="43"/>
      <c r="AH1048" s="105"/>
      <c r="AI1048" s="43"/>
      <c r="AR1048" s="105"/>
      <c r="AS1048" s="43"/>
    </row>
    <row r="1049" spans="5:45" x14ac:dyDescent="0.25">
      <c r="E1049" s="105"/>
      <c r="F1049" s="43"/>
      <c r="P1049" s="105"/>
      <c r="Q1049" s="105"/>
      <c r="R1049" s="43"/>
      <c r="Z1049" s="105"/>
      <c r="AA1049" s="43"/>
      <c r="AH1049" s="105"/>
      <c r="AI1049" s="43"/>
      <c r="AR1049" s="105"/>
      <c r="AS1049" s="43"/>
    </row>
    <row r="1050" spans="5:45" x14ac:dyDescent="0.25">
      <c r="E1050" s="105"/>
      <c r="F1050" s="43"/>
      <c r="P1050" s="105"/>
      <c r="Q1050" s="105"/>
      <c r="R1050" s="43"/>
      <c r="Z1050" s="105"/>
      <c r="AA1050" s="43"/>
      <c r="AH1050" s="105"/>
      <c r="AI1050" s="43"/>
      <c r="AR1050" s="105"/>
      <c r="AS1050" s="43"/>
    </row>
    <row r="1051" spans="5:45" x14ac:dyDescent="0.25">
      <c r="E1051" s="105"/>
      <c r="F1051" s="43"/>
      <c r="P1051" s="105"/>
      <c r="Q1051" s="105"/>
      <c r="R1051" s="43"/>
      <c r="Z1051" s="105"/>
      <c r="AA1051" s="43"/>
      <c r="AH1051" s="105"/>
      <c r="AI1051" s="43"/>
      <c r="AR1051" s="105"/>
      <c r="AS1051" s="43"/>
    </row>
    <row r="1052" spans="5:45" x14ac:dyDescent="0.25">
      <c r="E1052" s="105"/>
      <c r="F1052" s="43"/>
      <c r="P1052" s="105"/>
      <c r="Q1052" s="105"/>
      <c r="R1052" s="43"/>
      <c r="Z1052" s="105"/>
      <c r="AA1052" s="43"/>
      <c r="AH1052" s="105"/>
      <c r="AI1052" s="43"/>
      <c r="AR1052" s="105"/>
      <c r="AS1052" s="43"/>
    </row>
    <row r="1053" spans="5:45" x14ac:dyDescent="0.25">
      <c r="E1053" s="105"/>
      <c r="F1053" s="43"/>
      <c r="P1053" s="105"/>
      <c r="Q1053" s="105"/>
      <c r="R1053" s="43"/>
      <c r="Z1053" s="105"/>
      <c r="AA1053" s="43"/>
      <c r="AH1053" s="105"/>
      <c r="AI1053" s="43"/>
      <c r="AR1053" s="105"/>
      <c r="AS1053" s="43"/>
    </row>
    <row r="1054" spans="5:45" x14ac:dyDescent="0.25">
      <c r="E1054" s="105"/>
      <c r="F1054" s="43"/>
      <c r="P1054" s="105"/>
      <c r="Q1054" s="105"/>
      <c r="R1054" s="43"/>
      <c r="Z1054" s="105"/>
      <c r="AA1054" s="43"/>
      <c r="AH1054" s="105"/>
      <c r="AI1054" s="43"/>
      <c r="AR1054" s="105"/>
      <c r="AS1054" s="43"/>
    </row>
    <row r="1055" spans="5:45" x14ac:dyDescent="0.25">
      <c r="E1055" s="105"/>
      <c r="F1055" s="43"/>
      <c r="P1055" s="105"/>
      <c r="Q1055" s="105"/>
      <c r="R1055" s="43"/>
      <c r="Z1055" s="105"/>
      <c r="AA1055" s="43"/>
      <c r="AH1055" s="105"/>
      <c r="AI1055" s="43"/>
      <c r="AR1055" s="105"/>
      <c r="AS1055" s="43"/>
    </row>
    <row r="1056" spans="5:45" x14ac:dyDescent="0.25">
      <c r="E1056" s="105"/>
      <c r="F1056" s="43"/>
      <c r="P1056" s="105"/>
      <c r="Q1056" s="105"/>
      <c r="R1056" s="43"/>
      <c r="Z1056" s="105"/>
      <c r="AA1056" s="43"/>
      <c r="AH1056" s="105"/>
      <c r="AI1056" s="43"/>
      <c r="AR1056" s="105"/>
      <c r="AS1056" s="43"/>
    </row>
    <row r="1057" spans="5:45" x14ac:dyDescent="0.25">
      <c r="E1057" s="105"/>
      <c r="F1057" s="43"/>
      <c r="P1057" s="105"/>
      <c r="Q1057" s="105"/>
      <c r="R1057" s="43"/>
      <c r="Z1057" s="105"/>
      <c r="AA1057" s="43"/>
      <c r="AH1057" s="105"/>
      <c r="AI1057" s="43"/>
      <c r="AR1057" s="105"/>
      <c r="AS1057" s="43"/>
    </row>
    <row r="1058" spans="5:45" x14ac:dyDescent="0.25">
      <c r="E1058" s="105"/>
      <c r="F1058" s="43"/>
      <c r="P1058" s="105"/>
      <c r="Q1058" s="105"/>
      <c r="R1058" s="43"/>
      <c r="Z1058" s="105"/>
      <c r="AA1058" s="43"/>
      <c r="AH1058" s="105"/>
      <c r="AI1058" s="43"/>
      <c r="AR1058" s="105"/>
      <c r="AS1058" s="43"/>
    </row>
    <row r="1059" spans="5:45" x14ac:dyDescent="0.25">
      <c r="E1059" s="105"/>
      <c r="F1059" s="43"/>
      <c r="P1059" s="105"/>
      <c r="Q1059" s="105"/>
      <c r="R1059" s="43"/>
      <c r="Z1059" s="105"/>
      <c r="AA1059" s="43"/>
      <c r="AH1059" s="105"/>
      <c r="AI1059" s="43"/>
      <c r="AR1059" s="105"/>
      <c r="AS1059" s="43"/>
    </row>
    <row r="1060" spans="5:45" x14ac:dyDescent="0.25">
      <c r="E1060" s="105"/>
      <c r="F1060" s="43"/>
      <c r="P1060" s="105"/>
      <c r="Q1060" s="105"/>
      <c r="R1060" s="43"/>
      <c r="Z1060" s="105"/>
      <c r="AA1060" s="43"/>
      <c r="AH1060" s="105"/>
      <c r="AI1060" s="43"/>
      <c r="AR1060" s="105"/>
      <c r="AS1060" s="43"/>
    </row>
    <row r="1061" spans="5:45" x14ac:dyDescent="0.25">
      <c r="E1061" s="105"/>
      <c r="F1061" s="43"/>
      <c r="P1061" s="105"/>
      <c r="Q1061" s="105"/>
      <c r="R1061" s="43"/>
      <c r="Z1061" s="105"/>
      <c r="AA1061" s="43"/>
      <c r="AH1061" s="105"/>
      <c r="AI1061" s="43"/>
      <c r="AR1061" s="105"/>
      <c r="AS1061" s="43"/>
    </row>
    <row r="1062" spans="5:45" x14ac:dyDescent="0.25">
      <c r="E1062" s="105"/>
      <c r="F1062" s="43"/>
      <c r="P1062" s="105"/>
      <c r="Q1062" s="105"/>
      <c r="R1062" s="43"/>
      <c r="Z1062" s="105"/>
      <c r="AA1062" s="43"/>
      <c r="AH1062" s="105"/>
      <c r="AI1062" s="43"/>
      <c r="AR1062" s="105"/>
      <c r="AS1062" s="43"/>
    </row>
    <row r="1063" spans="5:45" x14ac:dyDescent="0.25">
      <c r="E1063" s="105"/>
      <c r="F1063" s="43"/>
      <c r="P1063" s="105"/>
      <c r="Q1063" s="105"/>
      <c r="R1063" s="43"/>
      <c r="Z1063" s="105"/>
      <c r="AA1063" s="43"/>
      <c r="AH1063" s="105"/>
      <c r="AI1063" s="43"/>
      <c r="AR1063" s="105"/>
      <c r="AS1063" s="43"/>
    </row>
    <row r="1064" spans="5:45" x14ac:dyDescent="0.25">
      <c r="E1064" s="105"/>
      <c r="F1064" s="43"/>
      <c r="P1064" s="105"/>
      <c r="Q1064" s="105"/>
      <c r="R1064" s="43"/>
      <c r="Z1064" s="105"/>
      <c r="AA1064" s="43"/>
      <c r="AH1064" s="105"/>
      <c r="AI1064" s="43"/>
      <c r="AR1064" s="105"/>
      <c r="AS1064" s="43"/>
    </row>
    <row r="1065" spans="5:45" x14ac:dyDescent="0.25">
      <c r="E1065" s="105"/>
      <c r="F1065" s="43"/>
      <c r="P1065" s="105"/>
      <c r="Q1065" s="105"/>
      <c r="R1065" s="43"/>
      <c r="Z1065" s="105"/>
      <c r="AA1065" s="43"/>
      <c r="AH1065" s="105"/>
      <c r="AI1065" s="43"/>
      <c r="AR1065" s="105"/>
      <c r="AS1065" s="43"/>
    </row>
    <row r="1066" spans="5:45" x14ac:dyDescent="0.25">
      <c r="E1066" s="105"/>
      <c r="F1066" s="43"/>
      <c r="P1066" s="105"/>
      <c r="Q1066" s="105"/>
      <c r="R1066" s="43"/>
      <c r="Z1066" s="105"/>
      <c r="AA1066" s="43"/>
      <c r="AH1066" s="105"/>
      <c r="AI1066" s="43"/>
      <c r="AR1066" s="105"/>
      <c r="AS1066" s="43"/>
    </row>
    <row r="1067" spans="5:45" x14ac:dyDescent="0.25">
      <c r="E1067" s="105"/>
      <c r="F1067" s="43"/>
      <c r="P1067" s="105"/>
      <c r="Q1067" s="105"/>
      <c r="R1067" s="43"/>
      <c r="Z1067" s="105"/>
      <c r="AA1067" s="43"/>
      <c r="AH1067" s="105"/>
      <c r="AI1067" s="43"/>
      <c r="AR1067" s="105"/>
      <c r="AS1067" s="43"/>
    </row>
    <row r="1068" spans="5:45" x14ac:dyDescent="0.25">
      <c r="E1068" s="105"/>
      <c r="F1068" s="43"/>
      <c r="P1068" s="105"/>
      <c r="Q1068" s="105"/>
      <c r="R1068" s="43"/>
      <c r="Z1068" s="105"/>
      <c r="AA1068" s="43"/>
      <c r="AH1068" s="105"/>
      <c r="AI1068" s="43"/>
      <c r="AR1068" s="105"/>
      <c r="AS1068" s="43"/>
    </row>
    <row r="1069" spans="5:45" x14ac:dyDescent="0.25">
      <c r="E1069" s="105"/>
      <c r="F1069" s="43"/>
      <c r="P1069" s="105"/>
      <c r="Q1069" s="105"/>
      <c r="R1069" s="43"/>
      <c r="Z1069" s="105"/>
      <c r="AA1069" s="43"/>
      <c r="AH1069" s="105"/>
      <c r="AI1069" s="43"/>
      <c r="AR1069" s="105"/>
      <c r="AS1069" s="43"/>
    </row>
    <row r="1070" spans="5:45" x14ac:dyDescent="0.25">
      <c r="E1070" s="105"/>
      <c r="F1070" s="43"/>
      <c r="P1070" s="105"/>
      <c r="Q1070" s="105"/>
      <c r="R1070" s="43"/>
      <c r="Z1070" s="105"/>
      <c r="AA1070" s="43"/>
      <c r="AH1070" s="105"/>
      <c r="AI1070" s="43"/>
      <c r="AR1070" s="105"/>
      <c r="AS1070" s="43"/>
    </row>
    <row r="1071" spans="5:45" x14ac:dyDescent="0.25">
      <c r="E1071" s="105"/>
      <c r="F1071" s="43"/>
      <c r="P1071" s="105"/>
      <c r="Q1071" s="105"/>
      <c r="R1071" s="43"/>
      <c r="Z1071" s="105"/>
      <c r="AA1071" s="43"/>
      <c r="AH1071" s="105"/>
      <c r="AI1071" s="43"/>
      <c r="AR1071" s="105"/>
      <c r="AS1071" s="43"/>
    </row>
    <row r="1072" spans="5:45" x14ac:dyDescent="0.25">
      <c r="E1072" s="105"/>
      <c r="F1072" s="43"/>
      <c r="P1072" s="105"/>
      <c r="Q1072" s="105"/>
      <c r="R1072" s="43"/>
      <c r="Z1072" s="105"/>
      <c r="AA1072" s="43"/>
      <c r="AH1072" s="105"/>
      <c r="AI1072" s="43"/>
      <c r="AR1072" s="105"/>
      <c r="AS1072" s="43"/>
    </row>
    <row r="1073" spans="5:45" x14ac:dyDescent="0.25">
      <c r="E1073" s="105"/>
      <c r="F1073" s="43"/>
      <c r="P1073" s="105"/>
      <c r="Q1073" s="105"/>
      <c r="R1073" s="43"/>
      <c r="Z1073" s="105"/>
      <c r="AA1073" s="43"/>
      <c r="AH1073" s="105"/>
      <c r="AI1073" s="43"/>
      <c r="AR1073" s="105"/>
      <c r="AS1073" s="43"/>
    </row>
    <row r="1074" spans="5:45" x14ac:dyDescent="0.25">
      <c r="E1074" s="105"/>
      <c r="F1074" s="43"/>
      <c r="P1074" s="105"/>
      <c r="Q1074" s="105"/>
      <c r="R1074" s="43"/>
      <c r="Z1074" s="105"/>
      <c r="AA1074" s="43"/>
      <c r="AH1074" s="105"/>
      <c r="AI1074" s="43"/>
      <c r="AR1074" s="105"/>
      <c r="AS1074" s="43"/>
    </row>
    <row r="1075" spans="5:45" x14ac:dyDescent="0.25">
      <c r="E1075" s="105"/>
      <c r="F1075" s="43"/>
      <c r="P1075" s="105"/>
      <c r="Q1075" s="105"/>
      <c r="R1075" s="43"/>
      <c r="Z1075" s="105"/>
      <c r="AA1075" s="43"/>
      <c r="AH1075" s="105"/>
      <c r="AI1075" s="43"/>
      <c r="AR1075" s="105"/>
      <c r="AS1075" s="43"/>
    </row>
    <row r="1076" spans="5:45" x14ac:dyDescent="0.25">
      <c r="E1076" s="105"/>
      <c r="F1076" s="43"/>
      <c r="P1076" s="105"/>
      <c r="Q1076" s="105"/>
      <c r="R1076" s="43"/>
      <c r="Z1076" s="105"/>
      <c r="AA1076" s="43"/>
      <c r="AH1076" s="105"/>
      <c r="AI1076" s="43"/>
      <c r="AR1076" s="105"/>
      <c r="AS1076" s="43"/>
    </row>
    <row r="1077" spans="5:45" x14ac:dyDescent="0.25">
      <c r="E1077" s="105"/>
      <c r="F1077" s="43"/>
      <c r="P1077" s="105"/>
      <c r="Q1077" s="105"/>
      <c r="R1077" s="43"/>
      <c r="Z1077" s="105"/>
      <c r="AA1077" s="43"/>
      <c r="AH1077" s="105"/>
      <c r="AI1077" s="43"/>
      <c r="AR1077" s="105"/>
      <c r="AS1077" s="43"/>
    </row>
    <row r="1078" spans="5:45" x14ac:dyDescent="0.25">
      <c r="E1078" s="105"/>
      <c r="F1078" s="43"/>
      <c r="P1078" s="105"/>
      <c r="Q1078" s="105"/>
      <c r="R1078" s="43"/>
      <c r="Z1078" s="105"/>
      <c r="AA1078" s="43"/>
      <c r="AH1078" s="105"/>
      <c r="AI1078" s="43"/>
      <c r="AR1078" s="105"/>
      <c r="AS1078" s="43"/>
    </row>
    <row r="1079" spans="5:45" x14ac:dyDescent="0.25">
      <c r="E1079" s="105"/>
      <c r="F1079" s="43"/>
      <c r="P1079" s="105"/>
      <c r="Q1079" s="105"/>
      <c r="R1079" s="43"/>
      <c r="Z1079" s="105"/>
      <c r="AA1079" s="43"/>
      <c r="AH1079" s="105"/>
      <c r="AI1079" s="43"/>
      <c r="AR1079" s="105"/>
      <c r="AS1079" s="43"/>
    </row>
    <row r="1080" spans="5:45" x14ac:dyDescent="0.25">
      <c r="E1080" s="105"/>
      <c r="F1080" s="43"/>
      <c r="P1080" s="105"/>
      <c r="Q1080" s="105"/>
      <c r="R1080" s="43"/>
      <c r="Z1080" s="105"/>
      <c r="AA1080" s="43"/>
      <c r="AH1080" s="105"/>
      <c r="AI1080" s="43"/>
      <c r="AR1080" s="105"/>
      <c r="AS1080" s="43"/>
    </row>
    <row r="1081" spans="5:45" x14ac:dyDescent="0.25">
      <c r="E1081" s="105"/>
      <c r="F1081" s="43"/>
      <c r="P1081" s="105"/>
      <c r="Q1081" s="105"/>
      <c r="R1081" s="43"/>
      <c r="Z1081" s="105"/>
      <c r="AA1081" s="43"/>
      <c r="AH1081" s="105"/>
      <c r="AI1081" s="43"/>
      <c r="AR1081" s="105"/>
      <c r="AS1081" s="43"/>
    </row>
    <row r="1082" spans="5:45" x14ac:dyDescent="0.25">
      <c r="E1082" s="105"/>
      <c r="F1082" s="43"/>
      <c r="P1082" s="105"/>
      <c r="Q1082" s="105"/>
      <c r="R1082" s="43"/>
      <c r="Z1082" s="105"/>
      <c r="AA1082" s="43"/>
      <c r="AH1082" s="105"/>
      <c r="AI1082" s="43"/>
      <c r="AR1082" s="105"/>
      <c r="AS1082" s="43"/>
    </row>
    <row r="1083" spans="5:45" x14ac:dyDescent="0.25">
      <c r="E1083" s="105"/>
      <c r="F1083" s="43"/>
      <c r="P1083" s="105"/>
      <c r="Q1083" s="105"/>
      <c r="R1083" s="43"/>
      <c r="Z1083" s="105"/>
      <c r="AA1083" s="43"/>
      <c r="AH1083" s="105"/>
      <c r="AI1083" s="43"/>
      <c r="AR1083" s="105"/>
      <c r="AS1083" s="43"/>
    </row>
    <row r="1084" spans="5:45" x14ac:dyDescent="0.25">
      <c r="E1084" s="105"/>
      <c r="F1084" s="43"/>
      <c r="P1084" s="105"/>
      <c r="Q1084" s="105"/>
      <c r="R1084" s="43"/>
      <c r="Z1084" s="105"/>
      <c r="AA1084" s="43"/>
      <c r="AH1084" s="105"/>
      <c r="AI1084" s="43"/>
      <c r="AR1084" s="105"/>
      <c r="AS1084" s="43"/>
    </row>
    <row r="1085" spans="5:45" x14ac:dyDescent="0.25">
      <c r="E1085" s="105"/>
      <c r="F1085" s="43"/>
      <c r="P1085" s="105"/>
      <c r="Q1085" s="105"/>
      <c r="R1085" s="43"/>
      <c r="Z1085" s="105"/>
      <c r="AA1085" s="43"/>
      <c r="AH1085" s="105"/>
      <c r="AI1085" s="43"/>
      <c r="AR1085" s="105"/>
      <c r="AS1085" s="43"/>
    </row>
    <row r="1086" spans="5:45" x14ac:dyDescent="0.25">
      <c r="E1086" s="105"/>
      <c r="F1086" s="43"/>
      <c r="P1086" s="105"/>
      <c r="Q1086" s="105"/>
      <c r="R1086" s="43"/>
      <c r="Z1086" s="105"/>
      <c r="AA1086" s="43"/>
      <c r="AH1086" s="105"/>
      <c r="AI1086" s="43"/>
      <c r="AR1086" s="105"/>
      <c r="AS1086" s="43"/>
    </row>
    <row r="1087" spans="5:45" x14ac:dyDescent="0.25">
      <c r="E1087" s="105"/>
      <c r="F1087" s="43"/>
      <c r="P1087" s="105"/>
      <c r="Q1087" s="105"/>
      <c r="R1087" s="43"/>
      <c r="Z1087" s="105"/>
      <c r="AA1087" s="43"/>
      <c r="AH1087" s="105"/>
      <c r="AI1087" s="43"/>
      <c r="AR1087" s="105"/>
      <c r="AS1087" s="43"/>
    </row>
    <row r="1088" spans="5:45" x14ac:dyDescent="0.25">
      <c r="E1088" s="105"/>
      <c r="F1088" s="43"/>
      <c r="P1088" s="105"/>
      <c r="Q1088" s="105"/>
      <c r="R1088" s="43"/>
      <c r="Z1088" s="105"/>
      <c r="AA1088" s="43"/>
      <c r="AH1088" s="105"/>
      <c r="AI1088" s="43"/>
      <c r="AR1088" s="105"/>
      <c r="AS1088" s="43"/>
    </row>
    <row r="1089" spans="5:45" x14ac:dyDescent="0.25">
      <c r="E1089" s="105"/>
      <c r="F1089" s="43"/>
      <c r="P1089" s="105"/>
      <c r="Q1089" s="105"/>
      <c r="R1089" s="43"/>
      <c r="Z1089" s="105"/>
      <c r="AA1089" s="43"/>
      <c r="AH1089" s="105"/>
      <c r="AI1089" s="43"/>
      <c r="AR1089" s="105"/>
      <c r="AS1089" s="43"/>
    </row>
    <row r="1090" spans="5:45" x14ac:dyDescent="0.25">
      <c r="E1090" s="105"/>
      <c r="F1090" s="43"/>
      <c r="P1090" s="105"/>
      <c r="Q1090" s="105"/>
      <c r="R1090" s="43"/>
      <c r="Z1090" s="105"/>
      <c r="AA1090" s="43"/>
      <c r="AH1090" s="105"/>
      <c r="AI1090" s="43"/>
      <c r="AR1090" s="105"/>
      <c r="AS1090" s="43"/>
    </row>
    <row r="1091" spans="5:45" x14ac:dyDescent="0.25">
      <c r="E1091" s="105"/>
      <c r="F1091" s="43"/>
      <c r="P1091" s="105"/>
      <c r="Q1091" s="105"/>
      <c r="R1091" s="43"/>
      <c r="Z1091" s="105"/>
      <c r="AA1091" s="43"/>
      <c r="AH1091" s="105"/>
      <c r="AI1091" s="43"/>
      <c r="AR1091" s="105"/>
      <c r="AS1091" s="43"/>
    </row>
    <row r="1092" spans="5:45" x14ac:dyDescent="0.25">
      <c r="E1092" s="105"/>
      <c r="F1092" s="43"/>
      <c r="P1092" s="105"/>
      <c r="Q1092" s="105"/>
      <c r="R1092" s="43"/>
      <c r="Z1092" s="105"/>
      <c r="AA1092" s="43"/>
      <c r="AH1092" s="105"/>
      <c r="AI1092" s="43"/>
      <c r="AR1092" s="105"/>
      <c r="AS1092" s="43"/>
    </row>
    <row r="1093" spans="5:45" x14ac:dyDescent="0.25">
      <c r="E1093" s="105"/>
      <c r="F1093" s="43"/>
      <c r="P1093" s="105"/>
      <c r="Q1093" s="105"/>
      <c r="R1093" s="43"/>
      <c r="Z1093" s="105"/>
      <c r="AA1093" s="43"/>
      <c r="AH1093" s="105"/>
      <c r="AI1093" s="43"/>
      <c r="AR1093" s="105"/>
      <c r="AS1093" s="43"/>
    </row>
    <row r="1094" spans="5:45" x14ac:dyDescent="0.25">
      <c r="E1094" s="105"/>
      <c r="F1094" s="43"/>
      <c r="P1094" s="105"/>
      <c r="Q1094" s="105"/>
      <c r="R1094" s="43"/>
      <c r="Z1094" s="105"/>
      <c r="AA1094" s="43"/>
      <c r="AH1094" s="105"/>
      <c r="AI1094" s="43"/>
      <c r="AR1094" s="105"/>
      <c r="AS1094" s="43"/>
    </row>
    <row r="1095" spans="5:45" x14ac:dyDescent="0.25">
      <c r="E1095" s="105"/>
      <c r="F1095" s="43"/>
      <c r="P1095" s="105"/>
      <c r="Q1095" s="105"/>
      <c r="R1095" s="43"/>
      <c r="Z1095" s="105"/>
      <c r="AA1095" s="43"/>
      <c r="AH1095" s="105"/>
      <c r="AI1095" s="43"/>
      <c r="AR1095" s="105"/>
      <c r="AS1095" s="43"/>
    </row>
    <row r="1096" spans="5:45" x14ac:dyDescent="0.25">
      <c r="E1096" s="105"/>
      <c r="F1096" s="43"/>
      <c r="P1096" s="105"/>
      <c r="Q1096" s="105"/>
      <c r="R1096" s="43"/>
      <c r="Z1096" s="105"/>
      <c r="AA1096" s="43"/>
      <c r="AH1096" s="105"/>
      <c r="AI1096" s="43"/>
      <c r="AR1096" s="105"/>
      <c r="AS1096" s="43"/>
    </row>
    <row r="1097" spans="5:45" x14ac:dyDescent="0.25">
      <c r="E1097" s="105"/>
      <c r="F1097" s="43"/>
      <c r="P1097" s="105"/>
      <c r="Q1097" s="105"/>
      <c r="R1097" s="43"/>
      <c r="Z1097" s="105"/>
      <c r="AA1097" s="43"/>
      <c r="AH1097" s="105"/>
      <c r="AI1097" s="43"/>
      <c r="AR1097" s="105"/>
      <c r="AS1097" s="43"/>
    </row>
    <row r="1098" spans="5:45" x14ac:dyDescent="0.25">
      <c r="E1098" s="105"/>
      <c r="F1098" s="43"/>
      <c r="P1098" s="105"/>
      <c r="Q1098" s="105"/>
      <c r="R1098" s="43"/>
      <c r="Z1098" s="105"/>
      <c r="AA1098" s="43"/>
      <c r="AH1098" s="105"/>
      <c r="AI1098" s="43"/>
      <c r="AR1098" s="105"/>
      <c r="AS1098" s="43"/>
    </row>
    <row r="1099" spans="5:45" x14ac:dyDescent="0.25">
      <c r="E1099" s="105"/>
      <c r="F1099" s="43"/>
      <c r="P1099" s="105"/>
      <c r="Q1099" s="105"/>
      <c r="R1099" s="43"/>
      <c r="Z1099" s="105"/>
      <c r="AA1099" s="43"/>
      <c r="AH1099" s="105"/>
      <c r="AI1099" s="43"/>
      <c r="AR1099" s="105"/>
      <c r="AS1099" s="43"/>
    </row>
    <row r="1100" spans="5:45" x14ac:dyDescent="0.25">
      <c r="E1100" s="105"/>
      <c r="F1100" s="43"/>
      <c r="P1100" s="105"/>
      <c r="Q1100" s="105"/>
      <c r="R1100" s="43"/>
      <c r="Z1100" s="105"/>
      <c r="AA1100" s="43"/>
      <c r="AH1100" s="105"/>
      <c r="AI1100" s="43"/>
      <c r="AR1100" s="105"/>
      <c r="AS1100" s="43"/>
    </row>
    <row r="1101" spans="5:45" x14ac:dyDescent="0.25">
      <c r="E1101" s="105"/>
      <c r="F1101" s="43"/>
      <c r="P1101" s="105"/>
      <c r="Q1101" s="105"/>
      <c r="R1101" s="43"/>
      <c r="Z1101" s="105"/>
      <c r="AA1101" s="43"/>
      <c r="AH1101" s="105"/>
      <c r="AI1101" s="43"/>
      <c r="AR1101" s="105"/>
      <c r="AS1101" s="43"/>
    </row>
    <row r="1102" spans="5:45" x14ac:dyDescent="0.25">
      <c r="E1102" s="105"/>
      <c r="F1102" s="43"/>
      <c r="P1102" s="105"/>
      <c r="Q1102" s="105"/>
      <c r="R1102" s="43"/>
      <c r="Z1102" s="105"/>
      <c r="AA1102" s="43"/>
      <c r="AH1102" s="105"/>
      <c r="AI1102" s="43"/>
      <c r="AR1102" s="105"/>
      <c r="AS1102" s="43"/>
    </row>
    <row r="1103" spans="5:45" x14ac:dyDescent="0.25">
      <c r="E1103" s="105"/>
      <c r="F1103" s="43"/>
      <c r="P1103" s="105"/>
      <c r="Q1103" s="105"/>
      <c r="R1103" s="43"/>
      <c r="Z1103" s="105"/>
      <c r="AA1103" s="43"/>
      <c r="AH1103" s="105"/>
      <c r="AI1103" s="43"/>
      <c r="AR1103" s="105"/>
      <c r="AS1103" s="43"/>
    </row>
    <row r="1104" spans="5:45" x14ac:dyDescent="0.25">
      <c r="E1104" s="105"/>
      <c r="F1104" s="43"/>
      <c r="P1104" s="105"/>
      <c r="Q1104" s="105"/>
      <c r="R1104" s="43"/>
      <c r="Z1104" s="105"/>
      <c r="AA1104" s="43"/>
      <c r="AH1104" s="105"/>
      <c r="AI1104" s="43"/>
      <c r="AR1104" s="105"/>
      <c r="AS1104" s="43"/>
    </row>
    <row r="1105" spans="5:45" x14ac:dyDescent="0.25">
      <c r="E1105" s="105"/>
      <c r="F1105" s="43"/>
      <c r="P1105" s="105"/>
      <c r="Q1105" s="105"/>
      <c r="R1105" s="43"/>
      <c r="Z1105" s="105"/>
      <c r="AA1105" s="43"/>
      <c r="AH1105" s="105"/>
      <c r="AI1105" s="43"/>
      <c r="AR1105" s="105"/>
      <c r="AS1105" s="43"/>
    </row>
  </sheetData>
  <mergeCells count="8">
    <mergeCell ref="H26:H28"/>
    <mergeCell ref="G26:G28"/>
    <mergeCell ref="F26:F28"/>
    <mergeCell ref="B22:B23"/>
    <mergeCell ref="C26:C28"/>
    <mergeCell ref="B26:B28"/>
    <mergeCell ref="D26:D28"/>
    <mergeCell ref="E26:E28"/>
  </mergeCells>
  <phoneticPr fontId="0" type="noConversion"/>
  <conditionalFormatting sqref="N12:O12">
    <cfRule type="cellIs" dxfId="51" priority="30" operator="equal">
      <formula>""</formula>
    </cfRule>
  </conditionalFormatting>
  <conditionalFormatting sqref="N10">
    <cfRule type="cellIs" dxfId="50" priority="39" operator="equal">
      <formula>""</formula>
    </cfRule>
  </conditionalFormatting>
  <conditionalFormatting sqref="N10:O10">
    <cfRule type="cellIs" dxfId="49" priority="38" operator="equal">
      <formula>""</formula>
    </cfRule>
  </conditionalFormatting>
  <conditionalFormatting sqref="N10">
    <cfRule type="cellIs" dxfId="48" priority="40" operator="equal">
      <formula>#REF!</formula>
    </cfRule>
  </conditionalFormatting>
  <conditionalFormatting sqref="N10">
    <cfRule type="expression" dxfId="47" priority="41">
      <formula>#REF! &lt;&gt; $F10</formula>
    </cfRule>
  </conditionalFormatting>
  <conditionalFormatting sqref="O10">
    <cfRule type="expression" dxfId="46" priority="42">
      <formula>$F10&lt;&gt;#REF!</formula>
    </cfRule>
  </conditionalFormatting>
  <conditionalFormatting sqref="N10:O10">
    <cfRule type="expression" dxfId="45" priority="43">
      <formula>$A10 &lt;&gt; #REF!</formula>
    </cfRule>
  </conditionalFormatting>
  <conditionalFormatting sqref="M10">
    <cfRule type="expression" dxfId="44" priority="37">
      <formula>$A10 &lt;&gt; #REF!</formula>
    </cfRule>
  </conditionalFormatting>
  <conditionalFormatting sqref="M12">
    <cfRule type="expression" dxfId="43" priority="36">
      <formula>$A12 &lt;&gt; #REF!</formula>
    </cfRule>
  </conditionalFormatting>
  <conditionalFormatting sqref="N12">
    <cfRule type="cellIs" dxfId="42" priority="31" operator="equal">
      <formula>""</formula>
    </cfRule>
  </conditionalFormatting>
  <conditionalFormatting sqref="N12">
    <cfRule type="cellIs" dxfId="41" priority="32" operator="equal">
      <formula>#REF!</formula>
    </cfRule>
  </conditionalFormatting>
  <conditionalFormatting sqref="N12">
    <cfRule type="expression" dxfId="40" priority="33">
      <formula>#REF! &lt;&gt; $F12</formula>
    </cfRule>
  </conditionalFormatting>
  <conditionalFormatting sqref="O12">
    <cfRule type="expression" dxfId="39" priority="34">
      <formula>$F12&lt;&gt;#REF!</formula>
    </cfRule>
  </conditionalFormatting>
  <conditionalFormatting sqref="N12:O12">
    <cfRule type="expression" dxfId="38" priority="35">
      <formula>$A12 &lt;&gt; #REF!</formula>
    </cfRule>
  </conditionalFormatting>
  <conditionalFormatting sqref="P10">
    <cfRule type="cellIs" dxfId="37" priority="27" operator="equal">
      <formula>""</formula>
    </cfRule>
  </conditionalFormatting>
  <conditionalFormatting sqref="P10">
    <cfRule type="expression" dxfId="36" priority="28">
      <formula>$F10&lt;&gt;#REF!</formula>
    </cfRule>
  </conditionalFormatting>
  <conditionalFormatting sqref="P10">
    <cfRule type="expression" dxfId="35" priority="29">
      <formula>$A10 &lt;&gt; #REF!</formula>
    </cfRule>
  </conditionalFormatting>
  <conditionalFormatting sqref="P12">
    <cfRule type="cellIs" dxfId="34" priority="18" operator="equal">
      <formula>""</formula>
    </cfRule>
  </conditionalFormatting>
  <conditionalFormatting sqref="P12">
    <cfRule type="expression" dxfId="33" priority="19">
      <formula>$F12&lt;&gt;#REF!</formula>
    </cfRule>
  </conditionalFormatting>
  <conditionalFormatting sqref="P12">
    <cfRule type="expression" dxfId="32" priority="20">
      <formula>$A12 &lt;&gt; #REF!</formula>
    </cfRule>
  </conditionalFormatting>
  <conditionalFormatting sqref="M23">
    <cfRule type="expression" dxfId="31" priority="16">
      <formula>$A23 &lt;&gt; $A22</formula>
    </cfRule>
  </conditionalFormatting>
  <conditionalFormatting sqref="M22">
    <cfRule type="expression" dxfId="30" priority="17">
      <formula>$A22 &lt;&gt; #REF!</formula>
    </cfRule>
  </conditionalFormatting>
  <conditionalFormatting sqref="P23">
    <cfRule type="expression" dxfId="29" priority="2">
      <formula>$F23&lt;&gt;$F22</formula>
    </cfRule>
  </conditionalFormatting>
  <conditionalFormatting sqref="P23">
    <cfRule type="expression" dxfId="28" priority="1">
      <formula>$A23 &lt;&gt; $A22</formula>
    </cfRule>
  </conditionalFormatting>
  <conditionalFormatting sqref="P22">
    <cfRule type="expression" dxfId="27" priority="4">
      <formula>$F22&lt;&gt;#REF!</formula>
    </cfRule>
  </conditionalFormatting>
  <conditionalFormatting sqref="P22">
    <cfRule type="expression" dxfId="26" priority="5">
      <formula>$A22 &lt;&gt; #REF!</formula>
    </cfRule>
  </conditionalFormatting>
  <pageMargins left="0.75" right="0.75" top="1" bottom="1" header="0.5" footer="0.5"/>
  <pageSetup paperSize="17" scale="55" orientation="landscape" r:id="rId1"/>
  <headerFooter alignWithMargins="0">
    <oddHeader>&amp;R&amp;D&amp;LReclaim 7.0 Project: Hope Bay - P2 Boston Mine</oddHeader>
    <oddFooter>&amp;L&amp;F&amp;R&amp;P of &amp;N</oddFooter>
  </headerFooter>
  <colBreaks count="5" manualBreakCount="5">
    <brk id="1" max="1048575" man="1"/>
    <brk id="12" max="1048575" man="1"/>
    <brk id="23" max="1048575" man="1"/>
    <brk id="31" max="1048575" man="1"/>
    <brk id="4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92D050"/>
    <pageSetUpPr fitToPage="1"/>
  </sheetPr>
  <dimension ref="A1:BP1119"/>
  <sheetViews>
    <sheetView zoomScale="70" zoomScaleNormal="70" workbookViewId="0">
      <selection activeCell="T79" sqref="T79"/>
    </sheetView>
    <sheetView workbookViewId="1"/>
  </sheetViews>
  <sheetFormatPr defaultColWidth="9.81640625" defaultRowHeight="13.2" x14ac:dyDescent="0.25"/>
  <cols>
    <col min="1" max="1" width="1.90625" style="43" customWidth="1"/>
    <col min="2" max="3" width="29.54296875" style="43" customWidth="1"/>
    <col min="4" max="4" width="5.54296875" style="108" bestFit="1" customWidth="1"/>
    <col min="5" max="5" width="8" style="109" customWidth="1"/>
    <col min="6" max="6" width="7" style="109" customWidth="1"/>
    <col min="7" max="7" width="9.54296875" style="106" customWidth="1"/>
    <col min="8" max="8" width="13.36328125" style="68" customWidth="1"/>
    <col min="9" max="9" width="6.90625" style="68" hidden="1" customWidth="1"/>
    <col min="10" max="10" width="12.90625" style="68" hidden="1" customWidth="1"/>
    <col min="11" max="11" width="13" style="68" hidden="1" customWidth="1"/>
    <col min="12" max="12" width="3.54296875" style="68" hidden="1" customWidth="1"/>
    <col min="13" max="13" width="7.1796875" style="68" hidden="1" customWidth="1"/>
    <col min="14" max="14" width="16.453125" style="68" customWidth="1"/>
    <col min="15" max="15" width="25.6328125" style="1032" customWidth="1"/>
    <col min="16" max="16" width="7" style="198" customWidth="1"/>
    <col min="17" max="17" width="8" style="198" customWidth="1"/>
    <col min="18" max="18" width="11.453125" style="68" customWidth="1"/>
    <col min="19" max="19" width="15.81640625" style="1031" bestFit="1" customWidth="1"/>
    <col min="20" max="20" width="13.6328125" style="68" customWidth="1"/>
    <col min="21" max="21" width="17.08984375" style="68" customWidth="1"/>
    <col min="22" max="22" width="41.08984375" style="68" customWidth="1"/>
    <col min="23" max="23" width="19.26953125" style="1034" customWidth="1"/>
    <col min="24" max="24" width="11.08984375" style="198" customWidth="1"/>
    <col min="25" max="26" width="8.81640625" style="198" customWidth="1"/>
    <col min="27" max="27" width="8.54296875" style="43" customWidth="1"/>
    <col min="28" max="28" width="7" style="43" customWidth="1"/>
    <col min="29" max="29" width="9.36328125" style="43" customWidth="1"/>
    <col min="30" max="30" width="8.453125" style="43" customWidth="1"/>
    <col min="31" max="31" width="3.54296875" style="43" customWidth="1"/>
    <col min="32" max="32" width="27.08984375" style="43" customWidth="1"/>
    <col min="33" max="33" width="5.08984375" style="108" customWidth="1"/>
    <col min="34" max="34" width="8.54296875" style="109" customWidth="1"/>
    <col min="35" max="35" width="6.90625" style="109" customWidth="1"/>
    <col min="36" max="36" width="5.54296875" style="109" customWidth="1"/>
    <col min="37" max="37" width="8.54296875" style="43" customWidth="1"/>
    <col min="38" max="38" width="7" style="43" customWidth="1"/>
    <col min="39" max="39" width="7.08984375" style="43" customWidth="1"/>
    <col min="40" max="40" width="8.453125" style="43" customWidth="1"/>
    <col min="41" max="41" width="10.08984375" style="43" customWidth="1"/>
    <col min="42" max="42" width="8.08984375" style="43" customWidth="1"/>
    <col min="43" max="43" width="8.36328125" style="43" customWidth="1"/>
    <col min="44" max="44" width="11.453125" style="43" customWidth="1"/>
    <col min="45" max="45" width="9.453125" style="43" customWidth="1"/>
    <col min="46" max="16384" width="9.81640625" style="43"/>
  </cols>
  <sheetData>
    <row r="1" spans="1:63" s="10" customFormat="1" x14ac:dyDescent="0.25">
      <c r="A1" s="2">
        <v>1</v>
      </c>
      <c r="B1" s="22" t="s">
        <v>0</v>
      </c>
      <c r="C1" s="23"/>
      <c r="D1" s="18"/>
      <c r="G1" s="19" t="s">
        <v>269</v>
      </c>
      <c r="H1" s="20">
        <v>1</v>
      </c>
      <c r="I1" s="681"/>
      <c r="J1" s="681"/>
      <c r="K1" s="681"/>
      <c r="L1" s="15"/>
      <c r="M1" s="513"/>
      <c r="N1" s="2"/>
      <c r="O1" s="8"/>
      <c r="P1" s="2"/>
      <c r="Q1" s="2"/>
      <c r="R1" s="2"/>
      <c r="S1" s="24"/>
      <c r="T1" s="1020"/>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row>
    <row r="2" spans="1:63" s="10" customFormat="1" ht="13.8" thickBot="1" x14ac:dyDescent="0.3">
      <c r="A2" s="2"/>
      <c r="B2" s="22"/>
      <c r="C2" s="23"/>
      <c r="D2" s="18"/>
      <c r="G2" s="19"/>
      <c r="H2" s="20"/>
      <c r="I2" s="681"/>
      <c r="J2" s="681"/>
      <c r="K2" s="681"/>
      <c r="L2" s="15"/>
      <c r="M2" s="513"/>
      <c r="N2" s="2"/>
      <c r="O2" s="8"/>
      <c r="P2" s="2"/>
      <c r="Q2" s="2"/>
      <c r="R2" s="2"/>
      <c r="S2" s="24"/>
      <c r="T2" s="1020"/>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row>
    <row r="3" spans="1:63" s="1005" customFormat="1" ht="31.8" thickBot="1" x14ac:dyDescent="0.3">
      <c r="B3" s="997" t="s">
        <v>1219</v>
      </c>
      <c r="C3" s="998"/>
      <c r="D3" s="998"/>
      <c r="E3" s="998"/>
      <c r="F3" s="998"/>
      <c r="G3" s="998"/>
      <c r="H3" s="998"/>
      <c r="I3" s="998"/>
      <c r="J3" s="998"/>
      <c r="K3" s="998"/>
      <c r="L3" s="999"/>
      <c r="M3" s="1017" t="s">
        <v>1231</v>
      </c>
      <c r="N3" s="1018"/>
      <c r="O3" s="1018"/>
      <c r="P3" s="1018"/>
      <c r="Q3" s="1018"/>
      <c r="R3" s="1018"/>
      <c r="S3" s="1018"/>
      <c r="T3" s="1019" t="s">
        <v>1146</v>
      </c>
      <c r="U3" s="1019"/>
      <c r="V3" s="1004"/>
      <c r="W3" s="1006" t="s">
        <v>1232</v>
      </c>
    </row>
    <row r="4" spans="1:63" s="337" customFormat="1" ht="62.4" x14ac:dyDescent="0.3">
      <c r="A4" s="333"/>
      <c r="B4" s="973" t="s">
        <v>3</v>
      </c>
      <c r="C4" s="974" t="s">
        <v>265</v>
      </c>
      <c r="D4" s="974" t="s">
        <v>175</v>
      </c>
      <c r="E4" s="975" t="s">
        <v>174</v>
      </c>
      <c r="F4" s="975" t="s">
        <v>176</v>
      </c>
      <c r="G4" s="976" t="s">
        <v>177</v>
      </c>
      <c r="H4" s="977" t="s">
        <v>1225</v>
      </c>
      <c r="I4" s="978" t="s">
        <v>178</v>
      </c>
      <c r="J4" s="978" t="s">
        <v>190</v>
      </c>
      <c r="K4" s="985" t="s">
        <v>179</v>
      </c>
      <c r="L4" s="979"/>
      <c r="M4" s="980" t="s">
        <v>955</v>
      </c>
      <c r="N4" s="981" t="s">
        <v>956</v>
      </c>
      <c r="O4" s="981" t="s">
        <v>957</v>
      </c>
      <c r="P4" s="981" t="s">
        <v>175</v>
      </c>
      <c r="Q4" s="975" t="s">
        <v>174</v>
      </c>
      <c r="R4" s="976" t="s">
        <v>177</v>
      </c>
      <c r="S4" s="986" t="s">
        <v>1229</v>
      </c>
      <c r="T4" s="1021"/>
      <c r="U4" s="987" t="s">
        <v>1176</v>
      </c>
      <c r="V4" s="984" t="s">
        <v>265</v>
      </c>
      <c r="W4" s="333"/>
      <c r="X4" s="333"/>
      <c r="Y4" s="333"/>
      <c r="Z4" s="333"/>
      <c r="AA4" s="333"/>
      <c r="AB4" s="333"/>
      <c r="AC4" s="333"/>
      <c r="AD4" s="333"/>
      <c r="AE4" s="333"/>
      <c r="AF4" s="333"/>
      <c r="AG4" s="333"/>
      <c r="AH4" s="333"/>
      <c r="AI4" s="333"/>
      <c r="AJ4" s="333"/>
      <c r="AK4" s="333"/>
      <c r="AL4" s="333"/>
      <c r="AM4" s="333"/>
      <c r="AN4" s="333"/>
      <c r="AO4" s="333"/>
      <c r="AP4" s="333"/>
      <c r="AQ4" s="333"/>
      <c r="AR4" s="333"/>
      <c r="AS4" s="333"/>
      <c r="AT4" s="333"/>
      <c r="AU4" s="333"/>
      <c r="AV4" s="333"/>
      <c r="AW4" s="333"/>
      <c r="AX4" s="333"/>
      <c r="AY4" s="333"/>
      <c r="AZ4" s="333"/>
      <c r="BA4" s="333"/>
      <c r="BB4" s="333"/>
      <c r="BC4" s="333"/>
      <c r="BD4" s="333"/>
      <c r="BE4" s="333"/>
      <c r="BF4" s="333"/>
      <c r="BG4" s="333"/>
      <c r="BH4" s="333"/>
      <c r="BI4" s="333"/>
      <c r="BJ4" s="333"/>
      <c r="BK4" s="333"/>
    </row>
    <row r="5" spans="1:63" s="48" customFormat="1" x14ac:dyDescent="0.25">
      <c r="B5" s="51" t="s">
        <v>628</v>
      </c>
      <c r="C5" s="52"/>
      <c r="D5" s="53"/>
      <c r="E5" s="52"/>
      <c r="F5" s="52"/>
      <c r="G5" s="55"/>
      <c r="H5" s="522"/>
      <c r="I5" s="682"/>
      <c r="J5" s="682"/>
      <c r="K5" s="683"/>
      <c r="L5" s="520"/>
      <c r="M5" s="520"/>
      <c r="N5" s="520"/>
      <c r="O5" s="537"/>
      <c r="P5" s="520"/>
      <c r="Q5" s="520"/>
      <c r="R5" s="520"/>
      <c r="S5" s="534"/>
      <c r="T5" s="536"/>
      <c r="U5" s="536"/>
      <c r="V5" s="538"/>
    </row>
    <row r="6" spans="1:63" x14ac:dyDescent="0.25">
      <c r="B6" s="138" t="s">
        <v>5</v>
      </c>
      <c r="C6" s="58"/>
      <c r="D6" s="59" t="s">
        <v>6</v>
      </c>
      <c r="E6" s="58"/>
      <c r="F6" s="58" t="e">
        <v>#N/A</v>
      </c>
      <c r="G6" s="61">
        <v>0</v>
      </c>
      <c r="H6" s="943">
        <v>0</v>
      </c>
      <c r="I6" s="660"/>
      <c r="J6" s="655">
        <v>0</v>
      </c>
      <c r="K6" s="684">
        <v>0</v>
      </c>
      <c r="L6" s="177"/>
      <c r="M6" s="177"/>
      <c r="N6" s="46"/>
      <c r="O6" s="83"/>
      <c r="P6" s="46"/>
      <c r="Q6" s="46"/>
      <c r="R6" s="46"/>
      <c r="S6" s="1024"/>
      <c r="T6" s="187"/>
      <c r="U6" s="187"/>
      <c r="V6" s="64"/>
      <c r="W6" s="891"/>
      <c r="X6" s="43"/>
      <c r="Y6" s="43"/>
      <c r="Z6" s="43"/>
      <c r="AG6" s="43"/>
      <c r="AH6" s="43"/>
      <c r="AI6" s="43"/>
      <c r="AJ6" s="43"/>
    </row>
    <row r="7" spans="1:63" x14ac:dyDescent="0.25">
      <c r="B7" s="138" t="s">
        <v>7</v>
      </c>
      <c r="C7" s="58"/>
      <c r="D7" s="59" t="s">
        <v>8</v>
      </c>
      <c r="E7" s="58"/>
      <c r="F7" s="58" t="e">
        <v>#N/A</v>
      </c>
      <c r="G7" s="61">
        <v>0</v>
      </c>
      <c r="H7" s="943">
        <v>0</v>
      </c>
      <c r="I7" s="660"/>
      <c r="J7" s="655">
        <v>0</v>
      </c>
      <c r="K7" s="684">
        <v>0</v>
      </c>
      <c r="L7" s="177"/>
      <c r="M7" s="177"/>
      <c r="N7" s="46"/>
      <c r="O7" s="83"/>
      <c r="P7" s="46"/>
      <c r="Q7" s="46"/>
      <c r="R7" s="46"/>
      <c r="S7" s="1024"/>
      <c r="T7" s="187"/>
      <c r="U7" s="187"/>
      <c r="V7" s="64"/>
      <c r="W7" s="891"/>
      <c r="X7" s="43"/>
      <c r="Y7" s="43"/>
      <c r="Z7" s="43"/>
      <c r="AG7" s="43"/>
      <c r="AH7" s="43"/>
      <c r="AI7" s="43"/>
      <c r="AJ7" s="43"/>
    </row>
    <row r="8" spans="1:63" x14ac:dyDescent="0.25">
      <c r="B8" s="138" t="s">
        <v>9</v>
      </c>
      <c r="C8" s="58"/>
      <c r="D8" s="59" t="s">
        <v>1159</v>
      </c>
      <c r="E8" s="58"/>
      <c r="F8" s="58" t="e">
        <v>#N/A</v>
      </c>
      <c r="G8" s="61">
        <v>0</v>
      </c>
      <c r="H8" s="943">
        <v>0</v>
      </c>
      <c r="I8" s="660"/>
      <c r="J8" s="655">
        <v>0</v>
      </c>
      <c r="K8" s="684">
        <v>0</v>
      </c>
      <c r="L8" s="177"/>
      <c r="M8" s="177"/>
      <c r="N8" s="46"/>
      <c r="O8" s="83"/>
      <c r="P8" s="46"/>
      <c r="Q8" s="46"/>
      <c r="R8" s="46"/>
      <c r="S8" s="1024"/>
      <c r="T8" s="187"/>
      <c r="U8" s="187"/>
      <c r="V8" s="64"/>
      <c r="W8" s="891"/>
      <c r="X8" s="43"/>
      <c r="Y8" s="43"/>
      <c r="Z8" s="43"/>
      <c r="AG8" s="43"/>
      <c r="AH8" s="43"/>
      <c r="AI8" s="43"/>
      <c r="AJ8" s="43"/>
    </row>
    <row r="9" spans="1:63" x14ac:dyDescent="0.25">
      <c r="B9" s="138" t="s">
        <v>10</v>
      </c>
      <c r="C9" s="58"/>
      <c r="D9" s="59" t="s">
        <v>1159</v>
      </c>
      <c r="E9" s="58"/>
      <c r="F9" s="58" t="e">
        <v>#N/A</v>
      </c>
      <c r="G9" s="61">
        <v>0</v>
      </c>
      <c r="H9" s="943">
        <v>0</v>
      </c>
      <c r="I9" s="660"/>
      <c r="J9" s="655">
        <v>0</v>
      </c>
      <c r="K9" s="684">
        <v>0</v>
      </c>
      <c r="L9" s="177"/>
      <c r="M9" s="177"/>
      <c r="N9" s="46"/>
      <c r="O9" s="83"/>
      <c r="P9" s="46"/>
      <c r="Q9" s="46"/>
      <c r="R9" s="46"/>
      <c r="S9" s="1024"/>
      <c r="T9" s="187"/>
      <c r="U9" s="187"/>
      <c r="V9" s="64"/>
      <c r="W9" s="891"/>
      <c r="X9" s="43"/>
      <c r="Y9" s="43"/>
      <c r="Z9" s="43"/>
      <c r="AG9" s="43"/>
      <c r="AH9" s="43"/>
      <c r="AI9" s="43"/>
      <c r="AJ9" s="43"/>
    </row>
    <row r="10" spans="1:63" x14ac:dyDescent="0.25">
      <c r="B10" s="73" t="s">
        <v>11</v>
      </c>
      <c r="C10" s="74"/>
      <c r="D10" s="75"/>
      <c r="E10" s="74"/>
      <c r="F10" s="74" t="e">
        <v>#N/A</v>
      </c>
      <c r="G10" s="77">
        <v>0</v>
      </c>
      <c r="H10" s="945">
        <v>0</v>
      </c>
      <c r="I10" s="685"/>
      <c r="J10" s="662">
        <v>0</v>
      </c>
      <c r="K10" s="686">
        <v>0</v>
      </c>
      <c r="L10" s="495"/>
      <c r="M10" s="495"/>
      <c r="N10" s="79"/>
      <c r="O10" s="424"/>
      <c r="P10" s="79"/>
      <c r="Q10" s="79"/>
      <c r="R10" s="79"/>
      <c r="S10" s="1025"/>
      <c r="T10" s="184"/>
      <c r="U10" s="184"/>
      <c r="V10" s="82"/>
      <c r="W10" s="891"/>
      <c r="X10" s="43"/>
      <c r="Y10" s="43"/>
      <c r="Z10" s="43"/>
      <c r="AG10" s="43"/>
      <c r="AH10" s="43"/>
      <c r="AI10" s="43"/>
      <c r="AJ10" s="43"/>
    </row>
    <row r="11" spans="1:63" s="48" customFormat="1" x14ac:dyDescent="0.25">
      <c r="B11" s="51" t="s">
        <v>638</v>
      </c>
      <c r="C11" s="52"/>
      <c r="D11" s="53"/>
      <c r="E11" s="52"/>
      <c r="F11" s="52"/>
      <c r="G11" s="55"/>
      <c r="H11" s="946"/>
      <c r="I11" s="650"/>
      <c r="J11" s="665"/>
      <c r="K11" s="687"/>
      <c r="L11" s="520"/>
      <c r="M11" s="520"/>
      <c r="N11" s="520"/>
      <c r="O11" s="537"/>
      <c r="P11" s="520"/>
      <c r="Q11" s="520"/>
      <c r="R11" s="520"/>
      <c r="S11" s="1026"/>
      <c r="T11" s="536"/>
      <c r="U11" s="536"/>
      <c r="V11" s="538"/>
      <c r="W11" s="911"/>
    </row>
    <row r="12" spans="1:63" x14ac:dyDescent="0.25">
      <c r="B12" s="138" t="s">
        <v>277</v>
      </c>
      <c r="C12" s="58"/>
      <c r="D12" s="59" t="s">
        <v>1159</v>
      </c>
      <c r="E12" s="58"/>
      <c r="F12" s="58" t="e">
        <v>#N/A</v>
      </c>
      <c r="G12" s="61">
        <v>0</v>
      </c>
      <c r="H12" s="943">
        <v>0</v>
      </c>
      <c r="I12" s="660"/>
      <c r="J12" s="655">
        <v>0</v>
      </c>
      <c r="K12" s="684">
        <v>0</v>
      </c>
      <c r="L12" s="177"/>
      <c r="M12" s="177"/>
      <c r="N12" s="46"/>
      <c r="O12" s="83"/>
      <c r="P12" s="46"/>
      <c r="Q12" s="46"/>
      <c r="R12" s="46"/>
      <c r="S12" s="1024"/>
      <c r="T12" s="187"/>
      <c r="U12" s="187"/>
      <c r="V12" s="64"/>
      <c r="W12" s="891"/>
      <c r="X12" s="43"/>
      <c r="Y12" s="43"/>
      <c r="Z12" s="43"/>
      <c r="AG12" s="43"/>
      <c r="AH12" s="43"/>
      <c r="AI12" s="43"/>
      <c r="AJ12" s="43"/>
    </row>
    <row r="13" spans="1:63" x14ac:dyDescent="0.25">
      <c r="B13" s="138" t="s">
        <v>278</v>
      </c>
      <c r="C13" s="58"/>
      <c r="D13" s="59" t="s">
        <v>1159</v>
      </c>
      <c r="E13" s="58"/>
      <c r="F13" s="58" t="e">
        <v>#N/A</v>
      </c>
      <c r="G13" s="61">
        <v>0</v>
      </c>
      <c r="H13" s="943">
        <v>0</v>
      </c>
      <c r="I13" s="660"/>
      <c r="J13" s="655">
        <v>0</v>
      </c>
      <c r="K13" s="684">
        <v>0</v>
      </c>
      <c r="L13" s="177"/>
      <c r="M13" s="177"/>
      <c r="N13" s="46"/>
      <c r="O13" s="83"/>
      <c r="P13" s="46"/>
      <c r="Q13" s="46"/>
      <c r="R13" s="46"/>
      <c r="S13" s="1024"/>
      <c r="T13" s="187"/>
      <c r="U13" s="187"/>
      <c r="V13" s="64"/>
      <c r="W13" s="891"/>
      <c r="X13" s="43"/>
      <c r="Y13" s="43"/>
      <c r="Z13" s="43"/>
      <c r="AG13" s="43"/>
      <c r="AH13" s="43"/>
      <c r="AI13" s="43"/>
      <c r="AJ13" s="43"/>
    </row>
    <row r="14" spans="1:63" ht="15" x14ac:dyDescent="0.25">
      <c r="B14" s="138" t="s">
        <v>12</v>
      </c>
      <c r="C14" s="58"/>
      <c r="D14" s="59" t="s">
        <v>1159</v>
      </c>
      <c r="E14" s="58"/>
      <c r="F14" s="246" t="s">
        <v>72</v>
      </c>
      <c r="G14" s="61">
        <v>17.8</v>
      </c>
      <c r="H14" s="943">
        <v>0</v>
      </c>
      <c r="I14" s="660"/>
      <c r="J14" s="655">
        <v>0</v>
      </c>
      <c r="K14" s="684">
        <v>0</v>
      </c>
      <c r="L14" s="177"/>
      <c r="M14" s="177"/>
      <c r="N14" s="46"/>
      <c r="O14" s="83"/>
      <c r="P14" s="46"/>
      <c r="Q14" s="46"/>
      <c r="R14" s="46"/>
      <c r="S14" s="1024"/>
      <c r="T14" s="187"/>
      <c r="U14" s="187"/>
      <c r="V14" s="64"/>
      <c r="W14" s="891"/>
      <c r="X14" s="43"/>
      <c r="Y14" s="43"/>
      <c r="Z14" s="43"/>
      <c r="AG14" s="43"/>
      <c r="AH14" s="43"/>
      <c r="AI14" s="43"/>
      <c r="AJ14" s="43"/>
    </row>
    <row r="15" spans="1:63" x14ac:dyDescent="0.25">
      <c r="B15" s="138" t="s">
        <v>13</v>
      </c>
      <c r="C15" s="58"/>
      <c r="D15" s="59" t="s">
        <v>14</v>
      </c>
      <c r="E15" s="58"/>
      <c r="F15" s="58" t="e">
        <v>#N/A</v>
      </c>
      <c r="G15" s="61">
        <v>0</v>
      </c>
      <c r="H15" s="943">
        <v>0</v>
      </c>
      <c r="I15" s="660"/>
      <c r="J15" s="655">
        <v>0</v>
      </c>
      <c r="K15" s="684">
        <v>0</v>
      </c>
      <c r="L15" s="177"/>
      <c r="M15" s="177"/>
      <c r="N15" s="46"/>
      <c r="O15" s="83"/>
      <c r="P15" s="46"/>
      <c r="Q15" s="46"/>
      <c r="R15" s="46"/>
      <c r="S15" s="1024"/>
      <c r="T15" s="187"/>
      <c r="U15" s="187"/>
      <c r="V15" s="64"/>
      <c r="W15" s="891"/>
      <c r="X15" s="43"/>
      <c r="Y15" s="43"/>
      <c r="Z15" s="43"/>
      <c r="AG15" s="43"/>
      <c r="AH15" s="43"/>
      <c r="AI15" s="43"/>
      <c r="AJ15" s="43"/>
    </row>
    <row r="16" spans="1:63" x14ac:dyDescent="0.25">
      <c r="B16" s="138" t="s">
        <v>24</v>
      </c>
      <c r="C16" s="58"/>
      <c r="D16" s="59" t="s">
        <v>1159</v>
      </c>
      <c r="E16" s="58"/>
      <c r="F16" s="58" t="e">
        <v>#N/A</v>
      </c>
      <c r="G16" s="61">
        <v>0</v>
      </c>
      <c r="H16" s="943">
        <v>0</v>
      </c>
      <c r="I16" s="660"/>
      <c r="J16" s="655">
        <v>0</v>
      </c>
      <c r="K16" s="684">
        <v>0</v>
      </c>
      <c r="L16" s="177"/>
      <c r="M16" s="177"/>
      <c r="N16" s="46"/>
      <c r="O16" s="83"/>
      <c r="P16" s="46"/>
      <c r="Q16" s="46"/>
      <c r="R16" s="46"/>
      <c r="S16" s="1024"/>
      <c r="T16" s="187"/>
      <c r="U16" s="187"/>
      <c r="V16" s="64"/>
      <c r="W16" s="891"/>
      <c r="X16" s="43"/>
      <c r="Y16" s="43"/>
      <c r="Z16" s="43"/>
      <c r="AG16" s="43"/>
      <c r="AH16" s="43"/>
      <c r="AI16" s="43"/>
      <c r="AJ16" s="43"/>
    </row>
    <row r="17" spans="1:36" x14ac:dyDescent="0.25">
      <c r="B17" s="138" t="s">
        <v>25</v>
      </c>
      <c r="C17" s="58"/>
      <c r="D17" s="59" t="s">
        <v>1159</v>
      </c>
      <c r="E17" s="58"/>
      <c r="F17" s="58" t="e">
        <v>#N/A</v>
      </c>
      <c r="G17" s="61">
        <v>0</v>
      </c>
      <c r="H17" s="943">
        <v>0</v>
      </c>
      <c r="I17" s="660"/>
      <c r="J17" s="655">
        <v>0</v>
      </c>
      <c r="K17" s="684">
        <v>0</v>
      </c>
      <c r="L17" s="177"/>
      <c r="M17" s="177"/>
      <c r="N17" s="46"/>
      <c r="O17" s="83"/>
      <c r="P17" s="46"/>
      <c r="Q17" s="46"/>
      <c r="R17" s="46"/>
      <c r="S17" s="1024"/>
      <c r="T17" s="187"/>
      <c r="U17" s="187"/>
      <c r="V17" s="64"/>
      <c r="W17" s="891"/>
      <c r="X17" s="43"/>
      <c r="Y17" s="43"/>
      <c r="Z17" s="43"/>
      <c r="AG17" s="43"/>
      <c r="AH17" s="43"/>
      <c r="AI17" s="43"/>
      <c r="AJ17" s="43"/>
    </row>
    <row r="18" spans="1:36" x14ac:dyDescent="0.25">
      <c r="B18" s="73" t="s">
        <v>11</v>
      </c>
      <c r="C18" s="74"/>
      <c r="D18" s="75"/>
      <c r="E18" s="74"/>
      <c r="F18" s="74" t="e">
        <v>#N/A</v>
      </c>
      <c r="G18" s="77">
        <v>0</v>
      </c>
      <c r="H18" s="945">
        <v>0</v>
      </c>
      <c r="I18" s="685"/>
      <c r="J18" s="662">
        <v>0</v>
      </c>
      <c r="K18" s="686">
        <v>0</v>
      </c>
      <c r="L18" s="495"/>
      <c r="M18" s="495"/>
      <c r="N18" s="79"/>
      <c r="O18" s="424"/>
      <c r="P18" s="79"/>
      <c r="Q18" s="79"/>
      <c r="R18" s="79"/>
      <c r="S18" s="1025"/>
      <c r="T18" s="184"/>
      <c r="U18" s="184"/>
      <c r="V18" s="82"/>
      <c r="W18" s="891"/>
      <c r="X18" s="43"/>
      <c r="Y18" s="43"/>
      <c r="Z18" s="43"/>
      <c r="AG18" s="43"/>
      <c r="AH18" s="43"/>
      <c r="AI18" s="43"/>
      <c r="AJ18" s="43"/>
    </row>
    <row r="19" spans="1:36" s="48" customFormat="1" x14ac:dyDescent="0.25">
      <c r="B19" s="51" t="s">
        <v>637</v>
      </c>
      <c r="C19" s="52"/>
      <c r="D19" s="53"/>
      <c r="E19" s="52"/>
      <c r="F19" s="52"/>
      <c r="G19" s="55"/>
      <c r="H19" s="946"/>
      <c r="I19" s="650"/>
      <c r="J19" s="665"/>
      <c r="K19" s="687"/>
      <c r="L19" s="520"/>
      <c r="M19" s="520"/>
      <c r="N19" s="520"/>
      <c r="O19" s="537"/>
      <c r="P19" s="520"/>
      <c r="Q19" s="520"/>
      <c r="R19" s="520"/>
      <c r="S19" s="1026"/>
      <c r="T19" s="536"/>
      <c r="U19" s="536"/>
      <c r="V19" s="538"/>
      <c r="W19" s="911"/>
    </row>
    <row r="20" spans="1:36" ht="26.4" x14ac:dyDescent="0.25">
      <c r="B20" s="67" t="s">
        <v>281</v>
      </c>
      <c r="C20" s="69" t="s">
        <v>813</v>
      </c>
      <c r="D20" s="70" t="s">
        <v>1169</v>
      </c>
      <c r="E20" s="69">
        <v>72900</v>
      </c>
      <c r="F20" s="69" t="s">
        <v>810</v>
      </c>
      <c r="G20" s="71">
        <v>1.23</v>
      </c>
      <c r="H20" s="943">
        <v>89667</v>
      </c>
      <c r="I20" s="660">
        <v>0.5</v>
      </c>
      <c r="J20" s="655">
        <v>44833.5</v>
      </c>
      <c r="K20" s="684">
        <v>44833.5</v>
      </c>
      <c r="L20" s="177"/>
      <c r="M20" s="177">
        <v>1181</v>
      </c>
      <c r="N20" s="46" t="s">
        <v>965</v>
      </c>
      <c r="O20" s="83" t="s">
        <v>971</v>
      </c>
      <c r="P20" s="46" t="s">
        <v>1169</v>
      </c>
      <c r="Q20" s="639">
        <v>72900</v>
      </c>
      <c r="R20" s="63">
        <v>1.2273499999999999</v>
      </c>
      <c r="S20" s="1024">
        <v>89473.815000000002</v>
      </c>
      <c r="T20" s="507"/>
      <c r="U20" s="507">
        <f>H20-S20</f>
        <v>193.18499999999767</v>
      </c>
      <c r="V20" s="64"/>
      <c r="W20" s="1007">
        <f>S20</f>
        <v>89473.815000000002</v>
      </c>
      <c r="X20" s="43"/>
      <c r="Y20" s="43"/>
      <c r="Z20" s="43"/>
      <c r="AG20" s="43"/>
      <c r="AH20" s="43"/>
      <c r="AI20" s="43"/>
      <c r="AJ20" s="43"/>
    </row>
    <row r="21" spans="1:36" s="68" customFormat="1" x14ac:dyDescent="0.25">
      <c r="A21" s="43"/>
      <c r="B21" s="67" t="s">
        <v>282</v>
      </c>
      <c r="C21" s="69"/>
      <c r="D21" s="70" t="s">
        <v>1159</v>
      </c>
      <c r="E21" s="69"/>
      <c r="F21" s="69" t="e">
        <v>#N/A</v>
      </c>
      <c r="G21" s="61">
        <v>0</v>
      </c>
      <c r="H21" s="943">
        <v>0</v>
      </c>
      <c r="I21" s="660"/>
      <c r="J21" s="655">
        <v>0</v>
      </c>
      <c r="K21" s="684">
        <v>0</v>
      </c>
      <c r="L21" s="177"/>
      <c r="M21" s="177"/>
      <c r="N21" s="46"/>
      <c r="O21" s="83"/>
      <c r="P21" s="46"/>
      <c r="Q21" s="639"/>
      <c r="R21" s="63"/>
      <c r="S21" s="1024"/>
      <c r="T21" s="507"/>
      <c r="U21" s="507"/>
      <c r="V21" s="64"/>
      <c r="W21" s="891"/>
    </row>
    <row r="22" spans="1:36" s="68" customFormat="1" x14ac:dyDescent="0.25">
      <c r="A22" s="43"/>
      <c r="B22" s="67" t="s">
        <v>425</v>
      </c>
      <c r="C22" s="69"/>
      <c r="D22" s="59" t="s">
        <v>1169</v>
      </c>
      <c r="E22" s="58"/>
      <c r="F22" s="58" t="e">
        <v>#N/A</v>
      </c>
      <c r="G22" s="61">
        <v>0</v>
      </c>
      <c r="H22" s="943">
        <v>0</v>
      </c>
      <c r="I22" s="660"/>
      <c r="J22" s="655">
        <v>0</v>
      </c>
      <c r="K22" s="684">
        <v>0</v>
      </c>
      <c r="L22" s="177"/>
      <c r="M22" s="177"/>
      <c r="N22" s="46"/>
      <c r="O22" s="83"/>
      <c r="P22" s="46"/>
      <c r="Q22" s="639"/>
      <c r="R22" s="63"/>
      <c r="S22" s="1024"/>
      <c r="T22" s="507"/>
      <c r="U22" s="507"/>
      <c r="V22" s="64"/>
      <c r="W22" s="891"/>
    </row>
    <row r="23" spans="1:36" x14ac:dyDescent="0.25">
      <c r="B23" s="67" t="s">
        <v>424</v>
      </c>
      <c r="C23" s="69"/>
      <c r="D23" s="59" t="s">
        <v>1169</v>
      </c>
      <c r="E23" s="58"/>
      <c r="F23" s="58" t="e">
        <v>#N/A</v>
      </c>
      <c r="G23" s="61">
        <v>0</v>
      </c>
      <c r="H23" s="943">
        <v>0</v>
      </c>
      <c r="I23" s="660"/>
      <c r="J23" s="655">
        <v>0</v>
      </c>
      <c r="K23" s="684">
        <v>0</v>
      </c>
      <c r="L23" s="177"/>
      <c r="M23" s="177"/>
      <c r="N23" s="46"/>
      <c r="O23" s="83"/>
      <c r="P23" s="46"/>
      <c r="Q23" s="639"/>
      <c r="R23" s="63"/>
      <c r="S23" s="1024"/>
      <c r="T23" s="507"/>
      <c r="U23" s="507"/>
      <c r="V23" s="64"/>
      <c r="W23" s="891"/>
      <c r="X23" s="43"/>
      <c r="Y23" s="43"/>
      <c r="Z23" s="43"/>
      <c r="AG23" s="43"/>
      <c r="AH23" s="43"/>
      <c r="AI23" s="43"/>
      <c r="AJ23" s="43"/>
    </row>
    <row r="24" spans="1:36" x14ac:dyDescent="0.25">
      <c r="B24" s="387" t="s">
        <v>814</v>
      </c>
      <c r="C24" s="388" t="s">
        <v>813</v>
      </c>
      <c r="D24" s="154" t="s">
        <v>1169</v>
      </c>
      <c r="E24" s="155">
        <v>202826</v>
      </c>
      <c r="F24" s="155" t="s">
        <v>810</v>
      </c>
      <c r="G24" s="156">
        <v>33.85</v>
      </c>
      <c r="H24" s="944">
        <v>6865660.1000000006</v>
      </c>
      <c r="I24" s="688">
        <v>0.5</v>
      </c>
      <c r="J24" s="657">
        <v>3432830.0500000003</v>
      </c>
      <c r="K24" s="689">
        <v>3432830.0500000003</v>
      </c>
      <c r="L24" s="493"/>
      <c r="M24" s="493">
        <v>1182</v>
      </c>
      <c r="N24" s="159" t="s">
        <v>965</v>
      </c>
      <c r="O24" s="166" t="s">
        <v>968</v>
      </c>
      <c r="P24" s="159" t="s">
        <v>1169</v>
      </c>
      <c r="Q24" s="640">
        <v>202826</v>
      </c>
      <c r="R24" s="160">
        <v>33.845075493003989</v>
      </c>
      <c r="S24" s="1027">
        <v>6864661.2819440272</v>
      </c>
      <c r="T24" s="510"/>
      <c r="U24" s="510">
        <f>H24-S24</f>
        <v>998.81805597338825</v>
      </c>
      <c r="V24" s="409"/>
      <c r="W24" s="1007">
        <f>S24</f>
        <v>6864661.2819440272</v>
      </c>
      <c r="X24" s="43"/>
      <c r="Y24" s="43"/>
      <c r="Z24" s="43"/>
      <c r="AG24" s="43"/>
      <c r="AH24" s="43"/>
      <c r="AI24" s="43"/>
      <c r="AJ24" s="43"/>
    </row>
    <row r="25" spans="1:36" x14ac:dyDescent="0.25">
      <c r="B25" s="138" t="s">
        <v>423</v>
      </c>
      <c r="C25" s="58"/>
      <c r="D25" s="59" t="s">
        <v>1159</v>
      </c>
      <c r="E25" s="58"/>
      <c r="F25" s="58" t="s">
        <v>723</v>
      </c>
      <c r="G25" s="61">
        <v>9.3000000000000007</v>
      </c>
      <c r="H25" s="943">
        <v>0</v>
      </c>
      <c r="I25" s="660"/>
      <c r="J25" s="655">
        <v>0</v>
      </c>
      <c r="K25" s="684">
        <v>0</v>
      </c>
      <c r="L25" s="177"/>
      <c r="M25" s="177"/>
      <c r="N25" s="46"/>
      <c r="O25" s="83"/>
      <c r="P25" s="46"/>
      <c r="Q25" s="639"/>
      <c r="R25" s="63"/>
      <c r="S25" s="1024"/>
      <c r="T25" s="507"/>
      <c r="U25" s="507"/>
      <c r="V25" s="64"/>
      <c r="W25" s="891"/>
      <c r="X25" s="43"/>
      <c r="Y25" s="43"/>
      <c r="Z25" s="43"/>
      <c r="AG25" s="43"/>
      <c r="AH25" s="43"/>
      <c r="AI25" s="43"/>
      <c r="AJ25" s="43"/>
    </row>
    <row r="26" spans="1:36" ht="26.4" x14ac:dyDescent="0.25">
      <c r="B26" s="317" t="s">
        <v>426</v>
      </c>
      <c r="C26" s="155" t="s">
        <v>860</v>
      </c>
      <c r="D26" s="154" t="s">
        <v>1159</v>
      </c>
      <c r="E26" s="155">
        <v>202826</v>
      </c>
      <c r="F26" s="155" t="e">
        <v>#N/A</v>
      </c>
      <c r="G26" s="156">
        <v>16.350000000000001</v>
      </c>
      <c r="H26" s="944">
        <v>3316205.1</v>
      </c>
      <c r="I26" s="688">
        <v>0.5</v>
      </c>
      <c r="J26" s="657">
        <v>1658102.55</v>
      </c>
      <c r="K26" s="689">
        <v>1658102.55</v>
      </c>
      <c r="L26" s="493"/>
      <c r="M26" s="493">
        <v>1185</v>
      </c>
      <c r="N26" s="159" t="s">
        <v>965</v>
      </c>
      <c r="O26" s="166" t="s">
        <v>966</v>
      </c>
      <c r="P26" s="159" t="s">
        <v>1169</v>
      </c>
      <c r="Q26" s="640">
        <v>202826</v>
      </c>
      <c r="R26" s="160">
        <v>16.3528779809551</v>
      </c>
      <c r="S26" s="1027">
        <v>3316788.829365199</v>
      </c>
      <c r="T26" s="510"/>
      <c r="U26" s="510">
        <f t="shared" ref="U26:U28" si="0">H26-S26</f>
        <v>-583.72936519887298</v>
      </c>
      <c r="V26" s="409"/>
      <c r="W26" s="1007">
        <f>S26</f>
        <v>3316788.829365199</v>
      </c>
      <c r="X26" s="43"/>
      <c r="Y26" s="43"/>
      <c r="Z26" s="43"/>
      <c r="AG26" s="43"/>
      <c r="AH26" s="43"/>
      <c r="AI26" s="43"/>
      <c r="AJ26" s="43"/>
    </row>
    <row r="27" spans="1:36" s="68" customFormat="1" x14ac:dyDescent="0.25">
      <c r="B27" s="387" t="s">
        <v>11</v>
      </c>
      <c r="C27" s="388" t="s">
        <v>861</v>
      </c>
      <c r="D27" s="389" t="s">
        <v>1159</v>
      </c>
      <c r="E27" s="388">
        <v>60847.8</v>
      </c>
      <c r="F27" s="388" t="s">
        <v>810</v>
      </c>
      <c r="G27" s="390">
        <v>4.91</v>
      </c>
      <c r="H27" s="944">
        <v>298762.69800000003</v>
      </c>
      <c r="I27" s="688"/>
      <c r="J27" s="657">
        <v>0</v>
      </c>
      <c r="K27" s="689">
        <v>298762.69800000003</v>
      </c>
      <c r="L27" s="493"/>
      <c r="M27" s="493">
        <v>1184</v>
      </c>
      <c r="N27" s="452" t="s">
        <v>965</v>
      </c>
      <c r="O27" s="453" t="s">
        <v>970</v>
      </c>
      <c r="P27" s="452" t="s">
        <v>1159</v>
      </c>
      <c r="Q27" s="641">
        <v>60847.799999999996</v>
      </c>
      <c r="R27" s="454">
        <v>4.9061682381624374</v>
      </c>
      <c r="S27" s="1027">
        <v>298529.54372206033</v>
      </c>
      <c r="T27" s="510"/>
      <c r="U27" s="510">
        <f t="shared" si="0"/>
        <v>233.15427793969866</v>
      </c>
      <c r="V27" s="476"/>
      <c r="W27" s="1007">
        <f>S27</f>
        <v>298529.54372206033</v>
      </c>
    </row>
    <row r="28" spans="1:36" s="68" customFormat="1" x14ac:dyDescent="0.25">
      <c r="B28" s="502" t="s">
        <v>11</v>
      </c>
      <c r="C28" s="459" t="s">
        <v>815</v>
      </c>
      <c r="D28" s="458" t="s">
        <v>1159</v>
      </c>
      <c r="E28" s="459">
        <v>202826</v>
      </c>
      <c r="F28" s="459" t="s">
        <v>810</v>
      </c>
      <c r="G28" s="460">
        <v>23.16</v>
      </c>
      <c r="H28" s="948">
        <v>4697450.16</v>
      </c>
      <c r="I28" s="690">
        <v>0.5</v>
      </c>
      <c r="J28" s="691">
        <v>2348725.08</v>
      </c>
      <c r="K28" s="692">
        <v>2348725.08</v>
      </c>
      <c r="L28" s="489"/>
      <c r="M28" s="489">
        <v>1183</v>
      </c>
      <c r="N28" s="463" t="s">
        <v>965</v>
      </c>
      <c r="O28" s="462" t="s">
        <v>969</v>
      </c>
      <c r="P28" s="463" t="s">
        <v>1159</v>
      </c>
      <c r="Q28" s="642">
        <v>202826</v>
      </c>
      <c r="R28" s="464">
        <v>23.16025067602444</v>
      </c>
      <c r="S28" s="1028">
        <v>4697501.0036153328</v>
      </c>
      <c r="T28" s="531"/>
      <c r="U28" s="531">
        <f t="shared" si="0"/>
        <v>-50.843615332618356</v>
      </c>
      <c r="V28" s="532"/>
      <c r="W28" s="1007">
        <f>S28</f>
        <v>4697501.0036153328</v>
      </c>
    </row>
    <row r="29" spans="1:36" s="48" customFormat="1" x14ac:dyDescent="0.25">
      <c r="B29" s="51" t="s">
        <v>639</v>
      </c>
      <c r="C29" s="52"/>
      <c r="D29" s="53"/>
      <c r="E29" s="52"/>
      <c r="F29" s="52"/>
      <c r="G29" s="55"/>
      <c r="H29" s="946"/>
      <c r="I29" s="650"/>
      <c r="J29" s="665"/>
      <c r="K29" s="687"/>
      <c r="L29" s="520"/>
      <c r="M29" s="520"/>
      <c r="N29" s="520"/>
      <c r="O29" s="537"/>
      <c r="P29" s="520"/>
      <c r="Q29" s="520"/>
      <c r="R29" s="520"/>
      <c r="S29" s="1026"/>
      <c r="T29" s="536"/>
      <c r="U29" s="536"/>
      <c r="V29" s="538"/>
      <c r="W29" s="911"/>
    </row>
    <row r="30" spans="1:36" x14ac:dyDescent="0.25">
      <c r="B30" s="138" t="s">
        <v>253</v>
      </c>
      <c r="C30" s="58"/>
      <c r="D30" s="59" t="s">
        <v>1159</v>
      </c>
      <c r="E30" s="58"/>
      <c r="F30" s="58" t="e">
        <v>#N/A</v>
      </c>
      <c r="G30" s="61">
        <v>0</v>
      </c>
      <c r="H30" s="943">
        <v>0</v>
      </c>
      <c r="I30" s="660"/>
      <c r="J30" s="655">
        <v>0</v>
      </c>
      <c r="K30" s="684">
        <v>0</v>
      </c>
      <c r="L30" s="177"/>
      <c r="M30" s="177"/>
      <c r="N30" s="46"/>
      <c r="O30" s="83"/>
      <c r="P30" s="46"/>
      <c r="Q30" s="46"/>
      <c r="R30" s="46"/>
      <c r="S30" s="1024"/>
      <c r="T30" s="187"/>
      <c r="U30" s="187"/>
      <c r="V30" s="64"/>
      <c r="W30" s="891"/>
      <c r="X30" s="43"/>
      <c r="Y30" s="43"/>
      <c r="Z30" s="43"/>
      <c r="AG30" s="43"/>
      <c r="AH30" s="43"/>
      <c r="AI30" s="43"/>
      <c r="AJ30" s="43"/>
    </row>
    <row r="31" spans="1:36" x14ac:dyDescent="0.25">
      <c r="B31" s="138" t="s">
        <v>427</v>
      </c>
      <c r="C31" s="58"/>
      <c r="D31" s="59" t="s">
        <v>1159</v>
      </c>
      <c r="E31" s="58"/>
      <c r="F31" s="58" t="e">
        <v>#N/A</v>
      </c>
      <c r="G31" s="61">
        <v>0</v>
      </c>
      <c r="H31" s="943">
        <v>0</v>
      </c>
      <c r="I31" s="660"/>
      <c r="J31" s="655">
        <v>0</v>
      </c>
      <c r="K31" s="684">
        <v>0</v>
      </c>
      <c r="L31" s="177"/>
      <c r="M31" s="177"/>
      <c r="N31" s="46"/>
      <c r="O31" s="83"/>
      <c r="P31" s="46"/>
      <c r="Q31" s="46"/>
      <c r="R31" s="46"/>
      <c r="S31" s="1024"/>
      <c r="T31" s="187"/>
      <c r="U31" s="187"/>
      <c r="V31" s="64"/>
      <c r="W31" s="891"/>
      <c r="X31" s="43"/>
      <c r="Y31" s="43"/>
      <c r="Z31" s="43"/>
      <c r="AG31" s="43"/>
      <c r="AH31" s="43"/>
      <c r="AI31" s="43"/>
      <c r="AJ31" s="43"/>
    </row>
    <row r="32" spans="1:36" x14ac:dyDescent="0.25">
      <c r="B32" s="138" t="s">
        <v>205</v>
      </c>
      <c r="C32" s="58"/>
      <c r="D32" s="59" t="s">
        <v>1159</v>
      </c>
      <c r="E32" s="58"/>
      <c r="F32" s="58" t="e">
        <v>#N/A</v>
      </c>
      <c r="G32" s="61">
        <v>0</v>
      </c>
      <c r="H32" s="943">
        <v>0</v>
      </c>
      <c r="I32" s="660"/>
      <c r="J32" s="655">
        <v>0</v>
      </c>
      <c r="K32" s="684">
        <v>0</v>
      </c>
      <c r="L32" s="177"/>
      <c r="M32" s="177"/>
      <c r="N32" s="46"/>
      <c r="O32" s="83"/>
      <c r="P32" s="46"/>
      <c r="Q32" s="46"/>
      <c r="R32" s="46"/>
      <c r="S32" s="1024"/>
      <c r="T32" s="187"/>
      <c r="U32" s="187"/>
      <c r="V32" s="64"/>
      <c r="W32" s="891"/>
      <c r="X32" s="43"/>
      <c r="Y32" s="43"/>
      <c r="Z32" s="43"/>
      <c r="AG32" s="43"/>
      <c r="AH32" s="43"/>
      <c r="AI32" s="43"/>
      <c r="AJ32" s="43"/>
    </row>
    <row r="33" spans="2:36" x14ac:dyDescent="0.25">
      <c r="B33" s="73" t="s">
        <v>11</v>
      </c>
      <c r="C33" s="74"/>
      <c r="D33" s="75"/>
      <c r="E33" s="74"/>
      <c r="F33" s="74" t="e">
        <v>#N/A</v>
      </c>
      <c r="G33" s="77">
        <v>0</v>
      </c>
      <c r="H33" s="945">
        <v>0</v>
      </c>
      <c r="I33" s="685"/>
      <c r="J33" s="662">
        <v>0</v>
      </c>
      <c r="K33" s="686">
        <v>0</v>
      </c>
      <c r="L33" s="495"/>
      <c r="M33" s="495"/>
      <c r="N33" s="79"/>
      <c r="O33" s="424"/>
      <c r="P33" s="79"/>
      <c r="Q33" s="79"/>
      <c r="R33" s="79"/>
      <c r="S33" s="1025"/>
      <c r="T33" s="184"/>
      <c r="U33" s="184"/>
      <c r="V33" s="82"/>
      <c r="W33" s="891"/>
      <c r="X33" s="43"/>
      <c r="Y33" s="43"/>
      <c r="Z33" s="43"/>
      <c r="AG33" s="43"/>
      <c r="AH33" s="43"/>
      <c r="AI33" s="43"/>
      <c r="AJ33" s="43"/>
    </row>
    <row r="34" spans="2:36" x14ac:dyDescent="0.25">
      <c r="B34" s="234" t="s">
        <v>640</v>
      </c>
      <c r="C34" s="207"/>
      <c r="D34" s="220"/>
      <c r="E34" s="207"/>
      <c r="F34" s="207"/>
      <c r="G34" s="235"/>
      <c r="H34" s="949"/>
      <c r="I34" s="693"/>
      <c r="J34" s="694"/>
      <c r="K34" s="695"/>
      <c r="L34" s="177"/>
      <c r="M34" s="177"/>
      <c r="N34" s="177"/>
      <c r="O34" s="518"/>
      <c r="P34" s="177"/>
      <c r="Q34" s="177"/>
      <c r="R34" s="177"/>
      <c r="S34" s="1024"/>
      <c r="T34" s="506"/>
      <c r="U34" s="506"/>
      <c r="V34" s="244"/>
      <c r="W34" s="891"/>
      <c r="X34" s="43"/>
      <c r="Y34" s="43"/>
      <c r="Z34" s="43"/>
      <c r="AG34" s="43"/>
      <c r="AH34" s="43"/>
      <c r="AI34" s="43"/>
      <c r="AJ34" s="43"/>
    </row>
    <row r="35" spans="2:36" x14ac:dyDescent="0.25">
      <c r="B35" s="138" t="s">
        <v>280</v>
      </c>
      <c r="C35" s="58"/>
      <c r="D35" s="59" t="s">
        <v>1159</v>
      </c>
      <c r="E35" s="58"/>
      <c r="F35" s="58" t="e">
        <v>#N/A</v>
      </c>
      <c r="G35" s="61">
        <v>0</v>
      </c>
      <c r="H35" s="943">
        <v>0</v>
      </c>
      <c r="I35" s="660"/>
      <c r="J35" s="655">
        <v>0</v>
      </c>
      <c r="K35" s="684">
        <v>0</v>
      </c>
      <c r="L35" s="177"/>
      <c r="M35" s="177"/>
      <c r="N35" s="46"/>
      <c r="O35" s="83"/>
      <c r="P35" s="46"/>
      <c r="Q35" s="46"/>
      <c r="R35" s="46"/>
      <c r="S35" s="1024"/>
      <c r="T35" s="187"/>
      <c r="U35" s="187"/>
      <c r="V35" s="64"/>
      <c r="W35" s="891"/>
      <c r="X35" s="43"/>
      <c r="Y35" s="43"/>
      <c r="Z35" s="43"/>
      <c r="AG35" s="43"/>
      <c r="AH35" s="43"/>
      <c r="AI35" s="43"/>
      <c r="AJ35" s="43"/>
    </row>
    <row r="36" spans="2:36" x14ac:dyDescent="0.25">
      <c r="B36" s="138" t="s">
        <v>207</v>
      </c>
      <c r="C36" s="58"/>
      <c r="D36" s="59" t="s">
        <v>1159</v>
      </c>
      <c r="E36" s="58"/>
      <c r="F36" s="58" t="e">
        <v>#N/A</v>
      </c>
      <c r="G36" s="61">
        <v>0</v>
      </c>
      <c r="H36" s="943">
        <v>0</v>
      </c>
      <c r="I36" s="660"/>
      <c r="J36" s="655">
        <v>0</v>
      </c>
      <c r="K36" s="684">
        <v>0</v>
      </c>
      <c r="L36" s="177"/>
      <c r="M36" s="177"/>
      <c r="N36" s="46"/>
      <c r="O36" s="83"/>
      <c r="P36" s="46"/>
      <c r="Q36" s="46"/>
      <c r="R36" s="46"/>
      <c r="S36" s="1024"/>
      <c r="T36" s="187"/>
      <c r="U36" s="187"/>
      <c r="V36" s="64"/>
      <c r="W36" s="891"/>
      <c r="X36" s="43"/>
      <c r="Y36" s="43"/>
      <c r="Z36" s="43"/>
      <c r="AG36" s="43"/>
      <c r="AH36" s="43"/>
      <c r="AI36" s="43"/>
      <c r="AJ36" s="43"/>
    </row>
    <row r="37" spans="2:36" x14ac:dyDescent="0.25">
      <c r="B37" s="73" t="s">
        <v>11</v>
      </c>
      <c r="C37" s="74"/>
      <c r="D37" s="75"/>
      <c r="E37" s="74"/>
      <c r="F37" s="74" t="e">
        <v>#N/A</v>
      </c>
      <c r="G37" s="77">
        <v>0</v>
      </c>
      <c r="H37" s="945">
        <v>0</v>
      </c>
      <c r="I37" s="685"/>
      <c r="J37" s="662">
        <v>0</v>
      </c>
      <c r="K37" s="686">
        <v>0</v>
      </c>
      <c r="L37" s="495"/>
      <c r="M37" s="495"/>
      <c r="N37" s="79"/>
      <c r="O37" s="424"/>
      <c r="P37" s="79"/>
      <c r="Q37" s="79"/>
      <c r="R37" s="79"/>
      <c r="S37" s="1025"/>
      <c r="T37" s="184"/>
      <c r="U37" s="184"/>
      <c r="V37" s="82"/>
      <c r="W37" s="891"/>
      <c r="X37" s="43"/>
      <c r="Y37" s="43"/>
      <c r="Z37" s="43"/>
      <c r="AG37" s="43"/>
      <c r="AH37" s="43"/>
      <c r="AI37" s="43"/>
      <c r="AJ37" s="43"/>
    </row>
    <row r="38" spans="2:36" s="48" customFormat="1" x14ac:dyDescent="0.25">
      <c r="B38" s="51" t="s">
        <v>641</v>
      </c>
      <c r="C38" s="52"/>
      <c r="D38" s="53"/>
      <c r="E38" s="52"/>
      <c r="F38" s="52"/>
      <c r="G38" s="55"/>
      <c r="H38" s="950"/>
      <c r="I38" s="650"/>
      <c r="J38" s="665"/>
      <c r="K38" s="687"/>
      <c r="L38" s="520"/>
      <c r="M38" s="520"/>
      <c r="N38" s="520"/>
      <c r="O38" s="537"/>
      <c r="P38" s="520"/>
      <c r="Q38" s="520"/>
      <c r="R38" s="520"/>
      <c r="S38" s="1026"/>
      <c r="T38" s="536"/>
      <c r="U38" s="536"/>
      <c r="V38" s="538"/>
      <c r="W38" s="911"/>
    </row>
    <row r="39" spans="2:36" x14ac:dyDescent="0.25">
      <c r="B39" s="138" t="s">
        <v>27</v>
      </c>
      <c r="C39" s="58"/>
      <c r="D39" s="59" t="s">
        <v>1159</v>
      </c>
      <c r="E39" s="58"/>
      <c r="F39" s="58" t="e">
        <v>#N/A</v>
      </c>
      <c r="G39" s="61">
        <v>0</v>
      </c>
      <c r="H39" s="943">
        <v>0</v>
      </c>
      <c r="I39" s="660"/>
      <c r="J39" s="655">
        <v>0</v>
      </c>
      <c r="K39" s="684">
        <v>0</v>
      </c>
      <c r="L39" s="177"/>
      <c r="M39" s="177"/>
      <c r="N39" s="46"/>
      <c r="O39" s="83"/>
      <c r="P39" s="46"/>
      <c r="Q39" s="46"/>
      <c r="R39" s="46"/>
      <c r="S39" s="1024"/>
      <c r="T39" s="187"/>
      <c r="U39" s="187"/>
      <c r="V39" s="64"/>
      <c r="W39" s="891"/>
      <c r="X39" s="43"/>
      <c r="Y39" s="43"/>
      <c r="Z39" s="43"/>
      <c r="AG39" s="43"/>
      <c r="AH39" s="43"/>
      <c r="AI39" s="43"/>
      <c r="AJ39" s="43"/>
    </row>
    <row r="40" spans="2:36" x14ac:dyDescent="0.25">
      <c r="B40" s="138" t="s">
        <v>28</v>
      </c>
      <c r="C40" s="58"/>
      <c r="D40" s="59" t="s">
        <v>6</v>
      </c>
      <c r="E40" s="58"/>
      <c r="F40" s="58" t="s">
        <v>728</v>
      </c>
      <c r="G40" s="61">
        <v>57.33</v>
      </c>
      <c r="H40" s="943">
        <v>0</v>
      </c>
      <c r="I40" s="660"/>
      <c r="J40" s="655">
        <v>0</v>
      </c>
      <c r="K40" s="684">
        <v>0</v>
      </c>
      <c r="L40" s="177"/>
      <c r="M40" s="177"/>
      <c r="N40" s="46"/>
      <c r="O40" s="83"/>
      <c r="P40" s="46"/>
      <c r="Q40" s="46"/>
      <c r="R40" s="46"/>
      <c r="S40" s="1024"/>
      <c r="T40" s="187"/>
      <c r="U40" s="187"/>
      <c r="V40" s="64"/>
      <c r="W40" s="891"/>
      <c r="X40" s="43"/>
      <c r="Y40" s="43"/>
      <c r="Z40" s="43"/>
      <c r="AG40" s="43"/>
      <c r="AH40" s="43"/>
      <c r="AI40" s="43"/>
      <c r="AJ40" s="43"/>
    </row>
    <row r="41" spans="2:36" x14ac:dyDescent="0.25">
      <c r="B41" s="73" t="s">
        <v>208</v>
      </c>
      <c r="C41" s="74"/>
      <c r="D41" s="75" t="s">
        <v>201</v>
      </c>
      <c r="E41" s="74"/>
      <c r="F41" s="74" t="e">
        <v>#N/A</v>
      </c>
      <c r="G41" s="77">
        <v>0</v>
      </c>
      <c r="H41" s="945">
        <v>0</v>
      </c>
      <c r="I41" s="685"/>
      <c r="J41" s="662">
        <v>0</v>
      </c>
      <c r="K41" s="686">
        <v>0</v>
      </c>
      <c r="L41" s="495"/>
      <c r="M41" s="495"/>
      <c r="N41" s="79"/>
      <c r="O41" s="424"/>
      <c r="P41" s="79"/>
      <c r="Q41" s="79"/>
      <c r="R41" s="79"/>
      <c r="S41" s="1025"/>
      <c r="T41" s="184"/>
      <c r="U41" s="184"/>
      <c r="V41" s="82"/>
      <c r="W41" s="891"/>
      <c r="X41" s="43"/>
      <c r="Y41" s="43"/>
      <c r="Z41" s="43"/>
      <c r="AG41" s="43"/>
      <c r="AH41" s="43"/>
      <c r="AI41" s="43"/>
      <c r="AJ41" s="43"/>
    </row>
    <row r="42" spans="2:36" s="48" customFormat="1" x14ac:dyDescent="0.25">
      <c r="B42" s="51" t="s">
        <v>632</v>
      </c>
      <c r="C42" s="52"/>
      <c r="D42" s="53"/>
      <c r="E42" s="52"/>
      <c r="F42" s="52"/>
      <c r="G42" s="55"/>
      <c r="H42" s="946"/>
      <c r="I42" s="650"/>
      <c r="J42" s="665"/>
      <c r="K42" s="687"/>
      <c r="L42" s="520"/>
      <c r="M42" s="520"/>
      <c r="N42" s="539"/>
      <c r="O42" s="537"/>
      <c r="P42" s="520"/>
      <c r="Q42" s="520"/>
      <c r="R42" s="520"/>
      <c r="S42" s="1026"/>
      <c r="T42" s="536"/>
      <c r="U42" s="536"/>
      <c r="V42" s="538"/>
      <c r="W42" s="911"/>
    </row>
    <row r="43" spans="2:36" x14ac:dyDescent="0.25">
      <c r="B43" s="138" t="s">
        <v>478</v>
      </c>
      <c r="C43" s="58"/>
      <c r="D43" s="59" t="s">
        <v>1159</v>
      </c>
      <c r="E43" s="58"/>
      <c r="F43" s="58" t="e">
        <v>#N/A</v>
      </c>
      <c r="G43" s="61">
        <v>0</v>
      </c>
      <c r="H43" s="943">
        <v>0</v>
      </c>
      <c r="I43" s="645"/>
      <c r="J43" s="655">
        <v>0</v>
      </c>
      <c r="K43" s="696">
        <v>0</v>
      </c>
      <c r="L43" s="177"/>
      <c r="M43" s="177"/>
      <c r="N43" s="46"/>
      <c r="O43" s="83"/>
      <c r="P43" s="46"/>
      <c r="Q43" s="46"/>
      <c r="R43" s="46"/>
      <c r="S43" s="1024"/>
      <c r="T43" s="187"/>
      <c r="U43" s="187"/>
      <c r="V43" s="64"/>
      <c r="W43" s="891"/>
      <c r="X43" s="43"/>
      <c r="Y43" s="43"/>
      <c r="Z43" s="43"/>
      <c r="AG43" s="43"/>
      <c r="AH43" s="43"/>
      <c r="AI43" s="43"/>
      <c r="AJ43" s="43"/>
    </row>
    <row r="44" spans="2:36" x14ac:dyDescent="0.25">
      <c r="B44" s="138" t="s">
        <v>479</v>
      </c>
      <c r="C44" s="58"/>
      <c r="D44" s="59" t="s">
        <v>1159</v>
      </c>
      <c r="E44" s="58"/>
      <c r="F44" s="58" t="e">
        <v>#N/A</v>
      </c>
      <c r="G44" s="61">
        <v>0</v>
      </c>
      <c r="H44" s="943">
        <v>0</v>
      </c>
      <c r="I44" s="645"/>
      <c r="J44" s="655">
        <v>0</v>
      </c>
      <c r="K44" s="696">
        <v>0</v>
      </c>
      <c r="L44" s="177"/>
      <c r="M44" s="177"/>
      <c r="N44" s="46"/>
      <c r="O44" s="83"/>
      <c r="P44" s="46"/>
      <c r="Q44" s="46"/>
      <c r="R44" s="46"/>
      <c r="S44" s="1024"/>
      <c r="T44" s="187"/>
      <c r="U44" s="187"/>
      <c r="V44" s="64"/>
      <c r="W44" s="891"/>
      <c r="X44" s="43"/>
      <c r="Y44" s="43"/>
      <c r="Z44" s="43"/>
      <c r="AG44" s="43"/>
      <c r="AH44" s="43"/>
      <c r="AI44" s="43"/>
      <c r="AJ44" s="43"/>
    </row>
    <row r="45" spans="2:36" x14ac:dyDescent="0.25">
      <c r="B45" s="73" t="s">
        <v>200</v>
      </c>
      <c r="C45" s="74"/>
      <c r="D45" s="75" t="s">
        <v>1159</v>
      </c>
      <c r="E45" s="74"/>
      <c r="F45" s="74" t="e">
        <v>#N/A</v>
      </c>
      <c r="G45" s="77">
        <v>0</v>
      </c>
      <c r="H45" s="945">
        <v>0</v>
      </c>
      <c r="I45" s="663"/>
      <c r="J45" s="662">
        <v>0</v>
      </c>
      <c r="K45" s="697">
        <v>0</v>
      </c>
      <c r="L45" s="495"/>
      <c r="M45" s="495"/>
      <c r="N45" s="79"/>
      <c r="O45" s="424"/>
      <c r="P45" s="79"/>
      <c r="Q45" s="79"/>
      <c r="R45" s="79"/>
      <c r="S45" s="1025"/>
      <c r="T45" s="184"/>
      <c r="U45" s="184"/>
      <c r="V45" s="82"/>
      <c r="W45" s="891"/>
      <c r="X45" s="43"/>
      <c r="Y45" s="43"/>
      <c r="Z45" s="43"/>
      <c r="AG45" s="43"/>
      <c r="AH45" s="43"/>
      <c r="AI45" s="43"/>
      <c r="AJ45" s="43"/>
    </row>
    <row r="46" spans="2:36" s="48" customFormat="1" x14ac:dyDescent="0.25">
      <c r="B46" s="51" t="s">
        <v>643</v>
      </c>
      <c r="C46" s="52"/>
      <c r="D46" s="53"/>
      <c r="E46" s="52"/>
      <c r="F46" s="52"/>
      <c r="G46" s="55"/>
      <c r="H46" s="946"/>
      <c r="I46" s="650"/>
      <c r="J46" s="665"/>
      <c r="K46" s="687"/>
      <c r="L46" s="520"/>
      <c r="M46" s="520"/>
      <c r="N46" s="520"/>
      <c r="O46" s="537"/>
      <c r="P46" s="520"/>
      <c r="Q46" s="520"/>
      <c r="R46" s="520"/>
      <c r="S46" s="1026"/>
      <c r="T46" s="536"/>
      <c r="U46" s="536"/>
      <c r="V46" s="538"/>
      <c r="W46" s="911"/>
    </row>
    <row r="47" spans="2:36" x14ac:dyDescent="0.25">
      <c r="B47" s="138" t="s">
        <v>476</v>
      </c>
      <c r="C47" s="58"/>
      <c r="D47" s="59" t="s">
        <v>1159</v>
      </c>
      <c r="E47" s="58"/>
      <c r="F47" s="58" t="e">
        <v>#N/A</v>
      </c>
      <c r="G47" s="61">
        <v>0</v>
      </c>
      <c r="H47" s="943">
        <v>0</v>
      </c>
      <c r="I47" s="660"/>
      <c r="J47" s="655">
        <v>0</v>
      </c>
      <c r="K47" s="684">
        <v>0</v>
      </c>
      <c r="L47" s="177"/>
      <c r="M47" s="177"/>
      <c r="N47" s="46"/>
      <c r="O47" s="83"/>
      <c r="P47" s="46"/>
      <c r="Q47" s="46"/>
      <c r="R47" s="46"/>
      <c r="S47" s="1024"/>
      <c r="T47" s="187"/>
      <c r="U47" s="187"/>
      <c r="V47" s="64"/>
      <c r="W47" s="891"/>
      <c r="X47" s="43"/>
      <c r="Y47" s="43"/>
      <c r="Z47" s="43"/>
      <c r="AG47" s="43"/>
      <c r="AH47" s="43"/>
      <c r="AI47" s="43"/>
      <c r="AJ47" s="43"/>
    </row>
    <row r="48" spans="2:36" x14ac:dyDescent="0.25">
      <c r="B48" s="138" t="s">
        <v>205</v>
      </c>
      <c r="C48" s="58"/>
      <c r="D48" s="59" t="s">
        <v>1159</v>
      </c>
      <c r="E48" s="58"/>
      <c r="F48" s="58" t="e">
        <v>#N/A</v>
      </c>
      <c r="G48" s="61">
        <v>0</v>
      </c>
      <c r="H48" s="943">
        <v>0</v>
      </c>
      <c r="I48" s="660"/>
      <c r="J48" s="655">
        <v>0</v>
      </c>
      <c r="K48" s="684">
        <v>0</v>
      </c>
      <c r="L48" s="177"/>
      <c r="M48" s="177"/>
      <c r="N48" s="46"/>
      <c r="O48" s="83"/>
      <c r="P48" s="46"/>
      <c r="Q48" s="46"/>
      <c r="R48" s="46"/>
      <c r="S48" s="1024"/>
      <c r="T48" s="187"/>
      <c r="U48" s="187"/>
      <c r="V48" s="64"/>
      <c r="W48" s="891"/>
      <c r="X48" s="43"/>
      <c r="Y48" s="43"/>
      <c r="Z48" s="43"/>
      <c r="AG48" s="43"/>
      <c r="AH48" s="43"/>
      <c r="AI48" s="43"/>
      <c r="AJ48" s="43"/>
    </row>
    <row r="49" spans="2:36" x14ac:dyDescent="0.25">
      <c r="B49" s="73" t="s">
        <v>11</v>
      </c>
      <c r="C49" s="74"/>
      <c r="D49" s="75"/>
      <c r="E49" s="74"/>
      <c r="F49" s="74" t="e">
        <v>#N/A</v>
      </c>
      <c r="G49" s="77">
        <v>0</v>
      </c>
      <c r="H49" s="945">
        <v>0</v>
      </c>
      <c r="I49" s="685"/>
      <c r="J49" s="662">
        <v>0</v>
      </c>
      <c r="K49" s="686">
        <v>0</v>
      </c>
      <c r="L49" s="495"/>
      <c r="M49" s="495"/>
      <c r="N49" s="79"/>
      <c r="O49" s="424"/>
      <c r="P49" s="79"/>
      <c r="Q49" s="79"/>
      <c r="R49" s="79"/>
      <c r="S49" s="1025"/>
      <c r="T49" s="184"/>
      <c r="U49" s="184"/>
      <c r="V49" s="82"/>
      <c r="W49" s="891"/>
      <c r="X49" s="43"/>
      <c r="Y49" s="43"/>
      <c r="Z49" s="43"/>
      <c r="AG49" s="43"/>
      <c r="AH49" s="43"/>
      <c r="AI49" s="43"/>
      <c r="AJ49" s="43"/>
    </row>
    <row r="50" spans="2:36" s="48" customFormat="1" x14ac:dyDescent="0.25">
      <c r="B50" s="51" t="s">
        <v>644</v>
      </c>
      <c r="C50" s="52"/>
      <c r="D50" s="53"/>
      <c r="E50" s="52"/>
      <c r="F50" s="52"/>
      <c r="G50" s="55"/>
      <c r="H50" s="946"/>
      <c r="I50" s="650"/>
      <c r="J50" s="665"/>
      <c r="K50" s="687"/>
      <c r="L50" s="520"/>
      <c r="M50" s="520"/>
      <c r="N50" s="520"/>
      <c r="O50" s="537"/>
      <c r="P50" s="520"/>
      <c r="Q50" s="520"/>
      <c r="R50" s="520"/>
      <c r="S50" s="1026"/>
      <c r="T50" s="536"/>
      <c r="U50" s="536"/>
      <c r="V50" s="538"/>
      <c r="W50" s="911"/>
    </row>
    <row r="51" spans="2:36" x14ac:dyDescent="0.25">
      <c r="B51" s="138" t="s">
        <v>206</v>
      </c>
      <c r="C51" s="58"/>
      <c r="D51" s="59" t="s">
        <v>1159</v>
      </c>
      <c r="E51" s="58"/>
      <c r="F51" s="58" t="e">
        <v>#N/A</v>
      </c>
      <c r="G51" s="61">
        <v>0</v>
      </c>
      <c r="H51" s="943">
        <v>0</v>
      </c>
      <c r="I51" s="660"/>
      <c r="J51" s="655">
        <v>0</v>
      </c>
      <c r="K51" s="684">
        <v>0</v>
      </c>
      <c r="L51" s="177"/>
      <c r="M51" s="177"/>
      <c r="N51" s="46"/>
      <c r="O51" s="83"/>
      <c r="P51" s="46"/>
      <c r="Q51" s="46"/>
      <c r="R51" s="46"/>
      <c r="S51" s="1024"/>
      <c r="T51" s="187"/>
      <c r="U51" s="187"/>
      <c r="V51" s="64"/>
      <c r="W51" s="891"/>
      <c r="X51" s="43"/>
      <c r="Y51" s="43"/>
      <c r="Z51" s="43"/>
      <c r="AG51" s="43"/>
      <c r="AH51" s="43"/>
      <c r="AI51" s="43"/>
      <c r="AJ51" s="43"/>
    </row>
    <row r="52" spans="2:36" x14ac:dyDescent="0.25">
      <c r="B52" s="138" t="s">
        <v>279</v>
      </c>
      <c r="C52" s="58"/>
      <c r="D52" s="59" t="s">
        <v>1159</v>
      </c>
      <c r="E52" s="58"/>
      <c r="F52" s="58" t="s">
        <v>724</v>
      </c>
      <c r="G52" s="61">
        <v>14.2</v>
      </c>
      <c r="H52" s="943">
        <v>0</v>
      </c>
      <c r="I52" s="660"/>
      <c r="J52" s="655">
        <v>0</v>
      </c>
      <c r="K52" s="684">
        <v>0</v>
      </c>
      <c r="L52" s="177"/>
      <c r="M52" s="177"/>
      <c r="N52" s="46"/>
      <c r="O52" s="83"/>
      <c r="P52" s="46"/>
      <c r="Q52" s="46"/>
      <c r="R52" s="46"/>
      <c r="S52" s="1024"/>
      <c r="T52" s="187"/>
      <c r="U52" s="187"/>
      <c r="V52" s="64"/>
      <c r="W52" s="891"/>
      <c r="X52" s="43"/>
      <c r="Y52" s="43"/>
      <c r="Z52" s="43"/>
      <c r="AG52" s="43"/>
      <c r="AH52" s="43"/>
      <c r="AI52" s="43"/>
      <c r="AJ52" s="43"/>
    </row>
    <row r="53" spans="2:36" x14ac:dyDescent="0.25">
      <c r="B53" s="138" t="s">
        <v>15</v>
      </c>
      <c r="C53" s="58"/>
      <c r="D53" s="59" t="s">
        <v>1159</v>
      </c>
      <c r="E53" s="58"/>
      <c r="F53" s="58" t="e">
        <v>#N/A</v>
      </c>
      <c r="G53" s="61">
        <v>0</v>
      </c>
      <c r="H53" s="943">
        <v>0</v>
      </c>
      <c r="I53" s="660"/>
      <c r="J53" s="655">
        <v>0</v>
      </c>
      <c r="K53" s="684">
        <v>0</v>
      </c>
      <c r="L53" s="177"/>
      <c r="M53" s="177"/>
      <c r="N53" s="46"/>
      <c r="O53" s="83"/>
      <c r="P53" s="46"/>
      <c r="Q53" s="46"/>
      <c r="R53" s="46"/>
      <c r="S53" s="1024"/>
      <c r="T53" s="187"/>
      <c r="U53" s="187"/>
      <c r="V53" s="64"/>
      <c r="W53" s="891"/>
      <c r="X53" s="43"/>
      <c r="Y53" s="43"/>
      <c r="Z53" s="43"/>
      <c r="AG53" s="43"/>
      <c r="AH53" s="43"/>
      <c r="AI53" s="43"/>
      <c r="AJ53" s="43"/>
    </row>
    <row r="54" spans="2:36" x14ac:dyDescent="0.25">
      <c r="B54" s="138" t="s">
        <v>12</v>
      </c>
      <c r="C54" s="58"/>
      <c r="D54" s="59" t="s">
        <v>1159</v>
      </c>
      <c r="E54" s="58"/>
      <c r="F54" s="58" t="s">
        <v>725</v>
      </c>
      <c r="G54" s="61">
        <v>30.75</v>
      </c>
      <c r="H54" s="943">
        <v>0</v>
      </c>
      <c r="I54" s="660"/>
      <c r="J54" s="655">
        <v>0</v>
      </c>
      <c r="K54" s="684">
        <v>0</v>
      </c>
      <c r="L54" s="177"/>
      <c r="M54" s="177"/>
      <c r="N54" s="46"/>
      <c r="O54" s="83"/>
      <c r="P54" s="46"/>
      <c r="Q54" s="46"/>
      <c r="R54" s="46"/>
      <c r="S54" s="1024"/>
      <c r="T54" s="187"/>
      <c r="U54" s="187"/>
      <c r="V54" s="64"/>
      <c r="W54" s="891"/>
      <c r="X54" s="43"/>
      <c r="Y54" s="43"/>
      <c r="Z54" s="43"/>
      <c r="AG54" s="43"/>
      <c r="AH54" s="43"/>
      <c r="AI54" s="43"/>
      <c r="AJ54" s="43"/>
    </row>
    <row r="55" spans="2:36" x14ac:dyDescent="0.25">
      <c r="B55" s="73" t="s">
        <v>726</v>
      </c>
      <c r="C55" s="74"/>
      <c r="D55" s="75" t="s">
        <v>1169</v>
      </c>
      <c r="E55" s="74"/>
      <c r="F55" s="74" t="s">
        <v>727</v>
      </c>
      <c r="G55" s="77">
        <v>3.44</v>
      </c>
      <c r="H55" s="945">
        <v>0</v>
      </c>
      <c r="I55" s="685"/>
      <c r="J55" s="662">
        <v>0</v>
      </c>
      <c r="K55" s="686">
        <v>0</v>
      </c>
      <c r="L55" s="495"/>
      <c r="M55" s="495"/>
      <c r="N55" s="79"/>
      <c r="O55" s="424"/>
      <c r="P55" s="79"/>
      <c r="Q55" s="79"/>
      <c r="R55" s="79"/>
      <c r="S55" s="1025"/>
      <c r="T55" s="184"/>
      <c r="U55" s="184"/>
      <c r="V55" s="82"/>
      <c r="W55" s="891"/>
      <c r="X55" s="43"/>
      <c r="Y55" s="43"/>
      <c r="Z55" s="43"/>
      <c r="AG55" s="43"/>
      <c r="AH55" s="43"/>
      <c r="AI55" s="43"/>
      <c r="AJ55" s="43"/>
    </row>
    <row r="56" spans="2:36" s="48" customFormat="1" x14ac:dyDescent="0.25">
      <c r="B56" s="51" t="s">
        <v>646</v>
      </c>
      <c r="C56" s="52"/>
      <c r="D56" s="53"/>
      <c r="E56" s="52"/>
      <c r="F56" s="52"/>
      <c r="G56" s="55"/>
      <c r="H56" s="946"/>
      <c r="I56" s="650"/>
      <c r="J56" s="665"/>
      <c r="K56" s="687"/>
      <c r="L56" s="520"/>
      <c r="M56" s="520"/>
      <c r="N56" s="520"/>
      <c r="O56" s="537"/>
      <c r="P56" s="520"/>
      <c r="Q56" s="520"/>
      <c r="R56" s="520"/>
      <c r="S56" s="1026"/>
      <c r="T56" s="536"/>
      <c r="U56" s="536"/>
      <c r="V56" s="538"/>
      <c r="W56" s="911"/>
    </row>
    <row r="57" spans="2:36" x14ac:dyDescent="0.25">
      <c r="B57" s="138" t="s">
        <v>409</v>
      </c>
      <c r="C57" s="58"/>
      <c r="D57" s="59" t="s">
        <v>1159</v>
      </c>
      <c r="E57" s="58"/>
      <c r="F57" s="58" t="e">
        <v>#N/A</v>
      </c>
      <c r="G57" s="61">
        <v>0</v>
      </c>
      <c r="H57" s="943">
        <v>0</v>
      </c>
      <c r="I57" s="645"/>
      <c r="J57" s="655">
        <v>0</v>
      </c>
      <c r="K57" s="684">
        <v>0</v>
      </c>
      <c r="L57" s="177"/>
      <c r="M57" s="177"/>
      <c r="N57" s="46"/>
      <c r="O57" s="83"/>
      <c r="P57" s="46"/>
      <c r="Q57" s="46"/>
      <c r="R57" s="46"/>
      <c r="S57" s="1024"/>
      <c r="T57" s="187"/>
      <c r="U57" s="187"/>
      <c r="V57" s="64"/>
      <c r="W57" s="891"/>
      <c r="X57" s="43"/>
      <c r="Y57" s="43"/>
      <c r="Z57" s="43"/>
      <c r="AG57" s="43"/>
      <c r="AH57" s="43"/>
      <c r="AI57" s="43"/>
      <c r="AJ57" s="43"/>
    </row>
    <row r="58" spans="2:36" x14ac:dyDescent="0.25">
      <c r="B58" s="138" t="s">
        <v>311</v>
      </c>
      <c r="C58" s="58"/>
      <c r="D58" s="59" t="s">
        <v>1159</v>
      </c>
      <c r="E58" s="58"/>
      <c r="F58" s="58" t="e">
        <v>#N/A</v>
      </c>
      <c r="G58" s="61">
        <v>0</v>
      </c>
      <c r="H58" s="943">
        <v>0</v>
      </c>
      <c r="I58" s="645"/>
      <c r="J58" s="655">
        <v>0</v>
      </c>
      <c r="K58" s="684">
        <v>0</v>
      </c>
      <c r="L58" s="177"/>
      <c r="M58" s="177"/>
      <c r="N58" s="46"/>
      <c r="O58" s="83"/>
      <c r="P58" s="46"/>
      <c r="Q58" s="46"/>
      <c r="R58" s="46"/>
      <c r="S58" s="1024"/>
      <c r="T58" s="187"/>
      <c r="U58" s="187"/>
      <c r="V58" s="64"/>
      <c r="W58" s="891"/>
      <c r="X58" s="43"/>
      <c r="Y58" s="43"/>
      <c r="Z58" s="43"/>
      <c r="AG58" s="43"/>
      <c r="AH58" s="43"/>
      <c r="AI58" s="43"/>
      <c r="AJ58" s="43"/>
    </row>
    <row r="59" spans="2:36" x14ac:dyDescent="0.25">
      <c r="B59" s="138" t="s">
        <v>395</v>
      </c>
      <c r="C59" s="58"/>
      <c r="D59" s="59" t="s">
        <v>14</v>
      </c>
      <c r="E59" s="58"/>
      <c r="F59" s="58" t="e">
        <v>#N/A</v>
      </c>
      <c r="G59" s="61">
        <v>0</v>
      </c>
      <c r="H59" s="943">
        <v>0</v>
      </c>
      <c r="I59" s="645"/>
      <c r="J59" s="655">
        <v>0</v>
      </c>
      <c r="K59" s="684">
        <v>0</v>
      </c>
      <c r="L59" s="177"/>
      <c r="M59" s="177"/>
      <c r="N59" s="46"/>
      <c r="O59" s="83"/>
      <c r="P59" s="46"/>
      <c r="Q59" s="46"/>
      <c r="R59" s="46"/>
      <c r="S59" s="1024"/>
      <c r="T59" s="187"/>
      <c r="U59" s="187"/>
      <c r="V59" s="64"/>
      <c r="W59" s="891"/>
      <c r="X59" s="43"/>
      <c r="Y59" s="43"/>
      <c r="Z59" s="43"/>
      <c r="AG59" s="43"/>
      <c r="AH59" s="43"/>
      <c r="AI59" s="43"/>
      <c r="AJ59" s="43"/>
    </row>
    <row r="60" spans="2:36" x14ac:dyDescent="0.25">
      <c r="B60" s="138" t="s">
        <v>399</v>
      </c>
      <c r="C60" s="58"/>
      <c r="D60" s="59" t="s">
        <v>1159</v>
      </c>
      <c r="E60" s="58"/>
      <c r="F60" s="58" t="e">
        <v>#N/A</v>
      </c>
      <c r="G60" s="61">
        <v>0</v>
      </c>
      <c r="H60" s="943">
        <v>0</v>
      </c>
      <c r="I60" s="645"/>
      <c r="J60" s="655">
        <v>0</v>
      </c>
      <c r="K60" s="684">
        <v>0</v>
      </c>
      <c r="L60" s="177"/>
      <c r="M60" s="177"/>
      <c r="N60" s="46"/>
      <c r="O60" s="83"/>
      <c r="P60" s="46"/>
      <c r="Q60" s="46"/>
      <c r="R60" s="46"/>
      <c r="S60" s="1024"/>
      <c r="T60" s="187"/>
      <c r="U60" s="187"/>
      <c r="V60" s="64"/>
      <c r="W60" s="891"/>
      <c r="X60" s="43"/>
      <c r="Y60" s="43"/>
      <c r="Z60" s="43"/>
      <c r="AG60" s="43"/>
      <c r="AH60" s="43"/>
      <c r="AI60" s="43"/>
      <c r="AJ60" s="43"/>
    </row>
    <row r="61" spans="2:36" x14ac:dyDescent="0.25">
      <c r="B61" s="138" t="s">
        <v>396</v>
      </c>
      <c r="C61" s="58"/>
      <c r="D61" s="59" t="s">
        <v>1169</v>
      </c>
      <c r="E61" s="58"/>
      <c r="F61" s="58" t="e">
        <v>#N/A</v>
      </c>
      <c r="G61" s="61">
        <v>0</v>
      </c>
      <c r="H61" s="943">
        <v>0</v>
      </c>
      <c r="I61" s="645"/>
      <c r="J61" s="655">
        <v>0</v>
      </c>
      <c r="K61" s="684">
        <v>0</v>
      </c>
      <c r="L61" s="177"/>
      <c r="M61" s="177"/>
      <c r="N61" s="46"/>
      <c r="O61" s="83"/>
      <c r="P61" s="46"/>
      <c r="Q61" s="46"/>
      <c r="R61" s="46"/>
      <c r="S61" s="1024"/>
      <c r="T61" s="187"/>
      <c r="U61" s="187"/>
      <c r="V61" s="64"/>
      <c r="W61" s="891"/>
      <c r="X61" s="43"/>
      <c r="Y61" s="43"/>
      <c r="Z61" s="43"/>
      <c r="AG61" s="43"/>
      <c r="AH61" s="43"/>
      <c r="AI61" s="43"/>
      <c r="AJ61" s="43"/>
    </row>
    <row r="62" spans="2:36" x14ac:dyDescent="0.25">
      <c r="B62" s="138" t="s">
        <v>386</v>
      </c>
      <c r="C62" s="58"/>
      <c r="D62" s="59" t="s">
        <v>1169</v>
      </c>
      <c r="E62" s="58"/>
      <c r="F62" s="58" t="e">
        <v>#N/A</v>
      </c>
      <c r="G62" s="61">
        <v>0</v>
      </c>
      <c r="H62" s="943">
        <v>0</v>
      </c>
      <c r="I62" s="645"/>
      <c r="J62" s="655">
        <v>0</v>
      </c>
      <c r="K62" s="684">
        <v>0</v>
      </c>
      <c r="L62" s="177"/>
      <c r="M62" s="177"/>
      <c r="N62" s="46"/>
      <c r="O62" s="83"/>
      <c r="P62" s="46"/>
      <c r="Q62" s="46"/>
      <c r="R62" s="46"/>
      <c r="S62" s="1024"/>
      <c r="T62" s="187"/>
      <c r="U62" s="187"/>
      <c r="V62" s="64"/>
      <c r="W62" s="891"/>
      <c r="X62" s="43"/>
      <c r="Y62" s="43"/>
      <c r="Z62" s="43"/>
      <c r="AG62" s="43"/>
      <c r="AH62" s="43"/>
      <c r="AI62" s="43"/>
      <c r="AJ62" s="43"/>
    </row>
    <row r="63" spans="2:36" x14ac:dyDescent="0.25">
      <c r="B63" s="73" t="s">
        <v>288</v>
      </c>
      <c r="C63" s="74"/>
      <c r="D63" s="75" t="s">
        <v>1159</v>
      </c>
      <c r="E63" s="74"/>
      <c r="F63" s="74" t="e">
        <v>#N/A</v>
      </c>
      <c r="G63" s="77">
        <v>0</v>
      </c>
      <c r="H63" s="945">
        <v>0</v>
      </c>
      <c r="I63" s="663"/>
      <c r="J63" s="662">
        <v>0</v>
      </c>
      <c r="K63" s="686">
        <v>0</v>
      </c>
      <c r="L63" s="495"/>
      <c r="M63" s="495"/>
      <c r="N63" s="79"/>
      <c r="O63" s="424"/>
      <c r="P63" s="79"/>
      <c r="Q63" s="79"/>
      <c r="R63" s="79"/>
      <c r="S63" s="1025"/>
      <c r="T63" s="184"/>
      <c r="U63" s="184"/>
      <c r="V63" s="82"/>
      <c r="W63" s="891"/>
      <c r="X63" s="43"/>
      <c r="Y63" s="43"/>
      <c r="Z63" s="43"/>
      <c r="AG63" s="43"/>
      <c r="AH63" s="43"/>
      <c r="AI63" s="43"/>
      <c r="AJ63" s="43"/>
    </row>
    <row r="64" spans="2:36" s="48" customFormat="1" x14ac:dyDescent="0.25">
      <c r="B64" s="85" t="s">
        <v>635</v>
      </c>
      <c r="C64" s="52"/>
      <c r="D64" s="53"/>
      <c r="E64" s="52"/>
      <c r="F64" s="52"/>
      <c r="G64" s="55"/>
      <c r="H64" s="946"/>
      <c r="I64" s="651"/>
      <c r="J64" s="665"/>
      <c r="K64" s="698"/>
      <c r="L64" s="520"/>
      <c r="M64" s="520"/>
      <c r="N64" s="520"/>
      <c r="O64" s="537"/>
      <c r="P64" s="520"/>
      <c r="Q64" s="520"/>
      <c r="R64" s="520"/>
      <c r="S64" s="1026"/>
      <c r="T64" s="536"/>
      <c r="U64" s="536"/>
      <c r="V64" s="538"/>
      <c r="W64" s="911"/>
    </row>
    <row r="65" spans="1:68" x14ac:dyDescent="0.25">
      <c r="B65" s="138" t="s">
        <v>315</v>
      </c>
      <c r="C65" s="58"/>
      <c r="D65" s="59" t="s">
        <v>1159</v>
      </c>
      <c r="E65" s="58"/>
      <c r="F65" s="58" t="e">
        <v>#N/A</v>
      </c>
      <c r="G65" s="61">
        <v>0</v>
      </c>
      <c r="H65" s="943">
        <v>0</v>
      </c>
      <c r="I65" s="645"/>
      <c r="J65" s="655">
        <v>0</v>
      </c>
      <c r="K65" s="684">
        <v>0</v>
      </c>
      <c r="L65" s="177"/>
      <c r="M65" s="177"/>
      <c r="N65" s="46"/>
      <c r="O65" s="83"/>
      <c r="P65" s="46"/>
      <c r="Q65" s="46"/>
      <c r="R65" s="46"/>
      <c r="S65" s="1024"/>
      <c r="T65" s="187"/>
      <c r="U65" s="187"/>
      <c r="V65" s="64"/>
      <c r="W65" s="891"/>
      <c r="X65" s="43"/>
      <c r="Y65" s="43"/>
      <c r="Z65" s="43"/>
      <c r="AG65" s="43"/>
      <c r="AH65" s="43"/>
      <c r="AI65" s="43"/>
      <c r="AJ65" s="43"/>
    </row>
    <row r="66" spans="1:68" x14ac:dyDescent="0.25">
      <c r="B66" s="138" t="s">
        <v>316</v>
      </c>
      <c r="C66" s="58"/>
      <c r="D66" s="59" t="s">
        <v>1159</v>
      </c>
      <c r="E66" s="58"/>
      <c r="F66" s="58" t="e">
        <v>#N/A</v>
      </c>
      <c r="G66" s="61">
        <v>0</v>
      </c>
      <c r="H66" s="943">
        <v>0</v>
      </c>
      <c r="I66" s="645"/>
      <c r="J66" s="655">
        <v>0</v>
      </c>
      <c r="K66" s="684">
        <v>0</v>
      </c>
      <c r="L66" s="177"/>
      <c r="M66" s="177"/>
      <c r="N66" s="46"/>
      <c r="O66" s="83"/>
      <c r="P66" s="46"/>
      <c r="Q66" s="46"/>
      <c r="R66" s="46"/>
      <c r="S66" s="1024"/>
      <c r="T66" s="187"/>
      <c r="U66" s="187"/>
      <c r="V66" s="64"/>
      <c r="W66" s="891"/>
      <c r="X66" s="43"/>
      <c r="Y66" s="43"/>
      <c r="Z66" s="43"/>
      <c r="AG66" s="43"/>
      <c r="AH66" s="43"/>
      <c r="AI66" s="43"/>
      <c r="AJ66" s="43"/>
    </row>
    <row r="67" spans="1:68" x14ac:dyDescent="0.25">
      <c r="B67" s="73" t="s">
        <v>317</v>
      </c>
      <c r="C67" s="74"/>
      <c r="D67" s="75" t="s">
        <v>196</v>
      </c>
      <c r="E67" s="74"/>
      <c r="F67" s="74" t="e">
        <v>#N/A</v>
      </c>
      <c r="G67" s="77">
        <v>0</v>
      </c>
      <c r="H67" s="945">
        <v>0</v>
      </c>
      <c r="I67" s="663"/>
      <c r="J67" s="662">
        <v>0</v>
      </c>
      <c r="K67" s="686">
        <v>0</v>
      </c>
      <c r="L67" s="495"/>
      <c r="M67" s="495"/>
      <c r="N67" s="79"/>
      <c r="O67" s="424"/>
      <c r="P67" s="79"/>
      <c r="Q67" s="79"/>
      <c r="R67" s="79"/>
      <c r="S67" s="1025"/>
      <c r="T67" s="184"/>
      <c r="U67" s="184"/>
      <c r="V67" s="82"/>
      <c r="W67" s="891"/>
      <c r="X67" s="43"/>
      <c r="Y67" s="43"/>
      <c r="Z67" s="43"/>
      <c r="AG67" s="43"/>
      <c r="AH67" s="43"/>
      <c r="AI67" s="43"/>
      <c r="AJ67" s="43"/>
    </row>
    <row r="68" spans="1:68" s="48" customFormat="1" x14ac:dyDescent="0.25">
      <c r="B68" s="51" t="s">
        <v>21</v>
      </c>
      <c r="C68" s="52"/>
      <c r="D68" s="53"/>
      <c r="E68" s="52"/>
      <c r="F68" s="52"/>
      <c r="G68" s="55"/>
      <c r="H68" s="946"/>
      <c r="I68" s="650"/>
      <c r="J68" s="699"/>
      <c r="K68" s="687"/>
      <c r="L68" s="520"/>
      <c r="M68" s="520"/>
      <c r="N68" s="520"/>
      <c r="O68" s="537"/>
      <c r="P68" s="520"/>
      <c r="Q68" s="520"/>
      <c r="R68" s="520"/>
      <c r="S68" s="1026"/>
      <c r="T68" s="536"/>
      <c r="U68" s="536"/>
      <c r="V68" s="538"/>
      <c r="W68" s="911"/>
    </row>
    <row r="69" spans="1:68" x14ac:dyDescent="0.25">
      <c r="B69" s="138" t="s">
        <v>290</v>
      </c>
      <c r="C69" s="58"/>
      <c r="D69" s="59" t="s">
        <v>8</v>
      </c>
      <c r="E69" s="58"/>
      <c r="F69" s="58" t="e">
        <v>#N/A</v>
      </c>
      <c r="G69" s="61">
        <v>30000</v>
      </c>
      <c r="H69" s="943">
        <v>0</v>
      </c>
      <c r="I69" s="660"/>
      <c r="J69" s="655">
        <v>0</v>
      </c>
      <c r="K69" s="684">
        <v>0</v>
      </c>
      <c r="L69" s="177"/>
      <c r="M69" s="177"/>
      <c r="N69" s="46"/>
      <c r="O69" s="83"/>
      <c r="P69" s="46"/>
      <c r="Q69" s="46"/>
      <c r="R69" s="46"/>
      <c r="S69" s="1024"/>
      <c r="T69" s="187"/>
      <c r="U69" s="187"/>
      <c r="V69" s="64"/>
      <c r="W69" s="891"/>
      <c r="X69" s="43"/>
      <c r="Y69" s="43"/>
      <c r="Z69" s="43"/>
      <c r="AG69" s="43"/>
      <c r="AH69" s="43"/>
      <c r="AI69" s="43"/>
      <c r="AJ69" s="43"/>
    </row>
    <row r="70" spans="1:68" x14ac:dyDescent="0.25">
      <c r="B70" s="138" t="s">
        <v>284</v>
      </c>
      <c r="C70" s="58"/>
      <c r="D70" s="59" t="s">
        <v>8</v>
      </c>
      <c r="E70" s="58"/>
      <c r="F70" s="58" t="e">
        <v>#N/A</v>
      </c>
      <c r="G70" s="61">
        <v>30000</v>
      </c>
      <c r="H70" s="943">
        <v>0</v>
      </c>
      <c r="I70" s="660"/>
      <c r="J70" s="700"/>
      <c r="K70" s="684">
        <v>0</v>
      </c>
      <c r="L70" s="177"/>
      <c r="M70" s="177"/>
      <c r="N70" s="46"/>
      <c r="O70" s="83"/>
      <c r="P70" s="46"/>
      <c r="Q70" s="46"/>
      <c r="R70" s="46"/>
      <c r="S70" s="1024"/>
      <c r="T70" s="187"/>
      <c r="U70" s="187"/>
      <c r="V70" s="64"/>
      <c r="W70" s="891"/>
      <c r="X70" s="43"/>
      <c r="Y70" s="43"/>
      <c r="Z70" s="43"/>
      <c r="AG70" s="43"/>
      <c r="AH70" s="43"/>
      <c r="AI70" s="43"/>
      <c r="AJ70" s="43"/>
    </row>
    <row r="71" spans="1:68" s="48" customFormat="1" x14ac:dyDescent="0.25">
      <c r="B71" s="51" t="s">
        <v>697</v>
      </c>
      <c r="C71" s="52"/>
      <c r="D71" s="53"/>
      <c r="E71" s="52"/>
      <c r="F71" s="52"/>
      <c r="G71" s="55"/>
      <c r="H71" s="946"/>
      <c r="I71" s="650"/>
      <c r="J71" s="665"/>
      <c r="K71" s="687"/>
      <c r="L71" s="520"/>
      <c r="M71" s="520"/>
      <c r="N71" s="520"/>
      <c r="O71" s="537"/>
      <c r="P71" s="520"/>
      <c r="Q71" s="520"/>
      <c r="R71" s="520"/>
      <c r="S71" s="1026"/>
      <c r="T71" s="536"/>
      <c r="U71" s="536"/>
      <c r="V71" s="538"/>
      <c r="W71" s="911"/>
    </row>
    <row r="72" spans="1:68" s="48" customFormat="1" x14ac:dyDescent="0.25">
      <c r="B72" s="51" t="s">
        <v>642</v>
      </c>
      <c r="C72" s="52"/>
      <c r="D72" s="53"/>
      <c r="E72" s="52"/>
      <c r="F72" s="52"/>
      <c r="G72" s="55"/>
      <c r="H72" s="946"/>
      <c r="I72" s="650"/>
      <c r="J72" s="665"/>
      <c r="K72" s="687"/>
      <c r="L72" s="520"/>
      <c r="M72" s="520"/>
      <c r="N72" s="520"/>
      <c r="O72" s="537"/>
      <c r="P72" s="520"/>
      <c r="Q72" s="520"/>
      <c r="R72" s="520"/>
      <c r="S72" s="1026"/>
      <c r="T72" s="536"/>
      <c r="U72" s="536"/>
      <c r="V72" s="538"/>
      <c r="W72" s="911"/>
    </row>
    <row r="73" spans="1:68" x14ac:dyDescent="0.25">
      <c r="B73" s="67" t="s">
        <v>419</v>
      </c>
      <c r="C73" s="58"/>
      <c r="D73" s="59" t="s">
        <v>1159</v>
      </c>
      <c r="E73" s="58"/>
      <c r="F73" s="58" t="e">
        <v>#N/A</v>
      </c>
      <c r="G73" s="61">
        <v>0</v>
      </c>
      <c r="H73" s="943">
        <v>0</v>
      </c>
      <c r="I73" s="660"/>
      <c r="J73" s="655">
        <v>0</v>
      </c>
      <c r="K73" s="696">
        <v>0</v>
      </c>
      <c r="L73" s="177"/>
      <c r="M73" s="177"/>
      <c r="N73" s="46"/>
      <c r="O73" s="83"/>
      <c r="P73" s="46"/>
      <c r="Q73" s="46"/>
      <c r="R73" s="46"/>
      <c r="S73" s="1024"/>
      <c r="T73" s="187"/>
      <c r="U73" s="187"/>
      <c r="V73" s="64"/>
      <c r="W73" s="891"/>
      <c r="X73" s="43"/>
      <c r="Y73" s="43"/>
      <c r="Z73" s="43"/>
      <c r="AG73" s="43"/>
      <c r="AH73" s="43"/>
      <c r="AI73" s="43"/>
      <c r="AJ73" s="43"/>
    </row>
    <row r="74" spans="1:68" s="48" customFormat="1" x14ac:dyDescent="0.25">
      <c r="A74" s="43"/>
      <c r="B74" s="67" t="s">
        <v>328</v>
      </c>
      <c r="C74" s="58"/>
      <c r="D74" s="59" t="s">
        <v>201</v>
      </c>
      <c r="E74" s="58"/>
      <c r="F74" s="58" t="e">
        <v>#N/A</v>
      </c>
      <c r="G74" s="61">
        <v>100000</v>
      </c>
      <c r="H74" s="943">
        <v>0</v>
      </c>
      <c r="I74" s="660"/>
      <c r="J74" s="655">
        <v>0</v>
      </c>
      <c r="K74" s="684">
        <v>0</v>
      </c>
      <c r="L74" s="177"/>
      <c r="M74" s="177"/>
      <c r="N74" s="46"/>
      <c r="O74" s="83"/>
      <c r="P74" s="46"/>
      <c r="Q74" s="46"/>
      <c r="R74" s="46"/>
      <c r="S74" s="1024"/>
      <c r="T74" s="187"/>
      <c r="U74" s="187"/>
      <c r="V74" s="64"/>
      <c r="W74" s="891"/>
      <c r="X74" s="43"/>
      <c r="Y74" s="43"/>
      <c r="Z74" s="43"/>
      <c r="AA74" s="43"/>
      <c r="AB74" s="43"/>
      <c r="AC74" s="43"/>
      <c r="AD74" s="43"/>
      <c r="AE74" s="43"/>
      <c r="AF74" s="43"/>
      <c r="AG74" s="43"/>
      <c r="AH74" s="43"/>
      <c r="AI74" s="43"/>
      <c r="AJ74" s="43"/>
      <c r="AK74" s="43"/>
      <c r="AL74" s="43"/>
      <c r="AM74" s="43"/>
      <c r="AN74" s="43"/>
      <c r="AO74" s="43"/>
      <c r="AP74" s="43"/>
      <c r="AQ74" s="43"/>
      <c r="AR74" s="43"/>
      <c r="AS74" s="43"/>
      <c r="AT74" s="43"/>
      <c r="AU74" s="43"/>
      <c r="AV74" s="43"/>
      <c r="AW74" s="43"/>
      <c r="AX74" s="43"/>
      <c r="AY74" s="43"/>
      <c r="AZ74" s="43"/>
      <c r="BA74" s="43"/>
      <c r="BB74" s="43"/>
      <c r="BC74" s="43"/>
      <c r="BD74" s="43"/>
      <c r="BE74" s="43"/>
      <c r="BF74" s="43"/>
      <c r="BG74" s="43"/>
      <c r="BH74" s="43"/>
      <c r="BI74" s="43"/>
      <c r="BJ74" s="43"/>
      <c r="BK74" s="43"/>
      <c r="BL74" s="43"/>
      <c r="BM74" s="43"/>
      <c r="BN74" s="43"/>
      <c r="BO74" s="43"/>
      <c r="BP74" s="43"/>
    </row>
    <row r="75" spans="1:68" x14ac:dyDescent="0.25">
      <c r="B75" s="247" t="s">
        <v>26</v>
      </c>
      <c r="C75" s="74"/>
      <c r="D75" s="75" t="s">
        <v>20</v>
      </c>
      <c r="E75" s="74"/>
      <c r="F75" s="74" t="e">
        <v>#N/A</v>
      </c>
      <c r="G75" s="77">
        <v>0</v>
      </c>
      <c r="H75" s="945">
        <v>0</v>
      </c>
      <c r="I75" s="685"/>
      <c r="J75" s="662">
        <v>0</v>
      </c>
      <c r="K75" s="697">
        <v>0</v>
      </c>
      <c r="L75" s="495"/>
      <c r="M75" s="495"/>
      <c r="N75" s="79"/>
      <c r="O75" s="424"/>
      <c r="P75" s="79"/>
      <c r="Q75" s="79"/>
      <c r="R75" s="79"/>
      <c r="S75" s="1025"/>
      <c r="T75" s="184"/>
      <c r="U75" s="184"/>
      <c r="V75" s="82"/>
      <c r="W75" s="891"/>
      <c r="X75" s="43"/>
      <c r="Y75" s="43"/>
      <c r="Z75" s="43"/>
      <c r="AG75" s="43"/>
      <c r="AH75" s="43"/>
      <c r="AI75" s="43"/>
      <c r="AJ75" s="43"/>
    </row>
    <row r="76" spans="1:68" x14ac:dyDescent="0.25">
      <c r="B76" s="138"/>
      <c r="C76" s="58"/>
      <c r="D76" s="59"/>
      <c r="E76" s="58"/>
      <c r="F76" s="58"/>
      <c r="G76" s="252" t="s">
        <v>654</v>
      </c>
      <c r="H76" s="943">
        <v>1E-4</v>
      </c>
      <c r="I76" s="660"/>
      <c r="J76" s="655"/>
      <c r="K76" s="701"/>
      <c r="L76" s="177"/>
      <c r="M76" s="177"/>
      <c r="N76" s="46"/>
      <c r="O76" s="83"/>
      <c r="P76" s="46"/>
      <c r="Q76" s="46"/>
      <c r="R76" s="46"/>
      <c r="S76" s="1024"/>
      <c r="T76" s="187"/>
      <c r="U76" s="187"/>
      <c r="V76" s="64"/>
      <c r="W76" s="891"/>
      <c r="X76" s="43"/>
      <c r="Y76" s="43"/>
      <c r="Z76" s="43"/>
      <c r="AG76" s="43"/>
      <c r="AH76" s="43"/>
      <c r="AI76" s="43"/>
      <c r="AJ76" s="43"/>
    </row>
    <row r="77" spans="1:68" x14ac:dyDescent="0.25">
      <c r="B77" s="138" t="s">
        <v>653</v>
      </c>
      <c r="C77" s="69"/>
      <c r="D77" s="59" t="s">
        <v>59</v>
      </c>
      <c r="E77" s="214"/>
      <c r="F77" s="58"/>
      <c r="G77" s="215"/>
      <c r="H77" s="943"/>
      <c r="I77" s="660"/>
      <c r="J77" s="655"/>
      <c r="K77" s="701"/>
      <c r="L77" s="177"/>
      <c r="M77" s="177"/>
      <c r="N77" s="46"/>
      <c r="O77" s="83"/>
      <c r="P77" s="46"/>
      <c r="Q77" s="46"/>
      <c r="R77" s="46"/>
      <c r="S77" s="1024"/>
      <c r="T77" s="187"/>
      <c r="U77" s="187"/>
      <c r="V77" s="64"/>
      <c r="W77" s="891"/>
      <c r="X77" s="43"/>
      <c r="Y77" s="43"/>
      <c r="Z77" s="43"/>
      <c r="AG77" s="43"/>
      <c r="AH77" s="43"/>
      <c r="AI77" s="43"/>
      <c r="AJ77" s="43"/>
    </row>
    <row r="78" spans="1:68" ht="13.8" thickBot="1" x14ac:dyDescent="0.3">
      <c r="B78" s="138"/>
      <c r="C78" s="116"/>
      <c r="D78" s="59"/>
      <c r="E78" s="58"/>
      <c r="F78" s="58"/>
      <c r="G78" s="252" t="s">
        <v>655</v>
      </c>
      <c r="H78" s="951">
        <v>0</v>
      </c>
      <c r="I78" s="660"/>
      <c r="J78" s="655"/>
      <c r="K78" s="701">
        <v>0</v>
      </c>
      <c r="L78" s="177"/>
      <c r="M78" s="177"/>
      <c r="N78" s="46"/>
      <c r="O78" s="83"/>
      <c r="P78" s="46"/>
      <c r="Q78" s="46"/>
      <c r="R78" s="46"/>
      <c r="S78" s="1024"/>
      <c r="T78" s="187"/>
      <c r="U78" s="187"/>
      <c r="V78" s="64"/>
      <c r="W78" s="891"/>
      <c r="X78" s="43"/>
      <c r="Y78" s="43"/>
      <c r="Z78" s="43"/>
      <c r="AG78" s="43"/>
      <c r="AH78" s="43"/>
      <c r="AI78" s="43"/>
      <c r="AJ78" s="43"/>
    </row>
    <row r="79" spans="1:68" x14ac:dyDescent="0.25">
      <c r="B79" s="86"/>
      <c r="C79" s="87"/>
      <c r="D79" s="88"/>
      <c r="E79" s="89"/>
      <c r="F79" s="87"/>
      <c r="G79" s="173" t="s">
        <v>353</v>
      </c>
      <c r="H79" s="947">
        <v>15267745.058100002</v>
      </c>
      <c r="I79" s="702"/>
      <c r="J79" s="669">
        <v>7484491.1800000006</v>
      </c>
      <c r="K79" s="703">
        <v>7783253.8780000005</v>
      </c>
      <c r="L79" s="482"/>
      <c r="M79" s="482"/>
      <c r="N79" s="50"/>
      <c r="O79" s="425"/>
      <c r="P79" s="50"/>
      <c r="Q79" s="50"/>
      <c r="R79" s="173" t="s">
        <v>353</v>
      </c>
      <c r="S79" s="1029">
        <f>SUM(S5:S78)</f>
        <v>15266954.473646618</v>
      </c>
      <c r="T79" s="1023" t="s">
        <v>1114</v>
      </c>
      <c r="U79" s="517">
        <f>SUM(U5:U78)</f>
        <v>790.58435338159325</v>
      </c>
      <c r="V79" s="179"/>
      <c r="W79" s="1007">
        <f>S79</f>
        <v>15266954.473646618</v>
      </c>
      <c r="X79" s="43"/>
      <c r="Y79" s="43"/>
      <c r="Z79" s="43"/>
      <c r="AG79" s="43"/>
      <c r="AH79" s="43"/>
      <c r="AI79" s="43"/>
      <c r="AJ79" s="43"/>
    </row>
    <row r="80" spans="1:68" ht="13.8" thickBot="1" x14ac:dyDescent="0.3">
      <c r="B80" s="94"/>
      <c r="C80" s="95"/>
      <c r="D80" s="96"/>
      <c r="E80" s="97"/>
      <c r="F80" s="98"/>
      <c r="G80" s="99" t="s">
        <v>354</v>
      </c>
      <c r="H80" s="952"/>
      <c r="I80" s="704"/>
      <c r="J80" s="673">
        <v>0.49021588659742854</v>
      </c>
      <c r="K80" s="705">
        <v>0.5097841133960217</v>
      </c>
      <c r="L80" s="484"/>
      <c r="M80" s="484"/>
      <c r="N80" s="95"/>
      <c r="O80" s="124"/>
      <c r="P80" s="95"/>
      <c r="Q80" s="95"/>
      <c r="R80" s="95"/>
      <c r="S80" s="1030"/>
      <c r="T80" s="1022"/>
      <c r="U80" s="314"/>
      <c r="V80" s="102"/>
      <c r="W80" s="891"/>
      <c r="X80" s="43"/>
      <c r="Y80" s="43"/>
      <c r="Z80" s="43"/>
      <c r="AG80" s="43"/>
      <c r="AH80" s="43"/>
      <c r="AI80" s="43"/>
      <c r="AJ80" s="43"/>
    </row>
    <row r="81" spans="2:36" x14ac:dyDescent="0.25">
      <c r="B81" s="58" t="s">
        <v>410</v>
      </c>
      <c r="C81" s="58"/>
      <c r="D81" s="59"/>
      <c r="E81" s="58"/>
      <c r="F81" s="58"/>
      <c r="G81" s="61"/>
      <c r="H81" s="116"/>
      <c r="O81" s="1013"/>
      <c r="P81" s="68"/>
      <c r="Q81" s="68"/>
      <c r="W81" s="68"/>
      <c r="X81" s="68"/>
      <c r="Y81" s="68"/>
      <c r="Z81" s="68"/>
      <c r="AG81" s="43"/>
      <c r="AH81" s="43"/>
      <c r="AI81" s="43"/>
      <c r="AJ81" s="43"/>
    </row>
    <row r="82" spans="2:36" x14ac:dyDescent="0.25">
      <c r="E82" s="43"/>
      <c r="F82" s="43"/>
      <c r="O82" s="1013"/>
      <c r="P82" s="68"/>
      <c r="Q82" s="68"/>
      <c r="W82" s="68"/>
      <c r="X82" s="68"/>
      <c r="Y82" s="68"/>
      <c r="Z82" s="68"/>
      <c r="AG82" s="43"/>
      <c r="AH82" s="43"/>
      <c r="AI82" s="43"/>
      <c r="AJ82" s="43"/>
    </row>
    <row r="83" spans="2:36" x14ac:dyDescent="0.25">
      <c r="B83" s="109"/>
      <c r="C83" s="109"/>
      <c r="E83" s="43"/>
      <c r="F83" s="43"/>
      <c r="O83" s="1013"/>
      <c r="P83" s="68"/>
      <c r="Q83" s="68"/>
      <c r="W83" s="68"/>
      <c r="X83" s="68"/>
      <c r="Y83" s="68"/>
      <c r="Z83" s="68"/>
      <c r="AG83" s="43"/>
      <c r="AH83" s="43"/>
      <c r="AI83" s="43"/>
      <c r="AJ83" s="43"/>
    </row>
    <row r="84" spans="2:36" x14ac:dyDescent="0.25">
      <c r="B84" s="109"/>
      <c r="C84" s="109"/>
      <c r="E84" s="43"/>
      <c r="F84" s="43"/>
      <c r="O84" s="1013"/>
      <c r="P84" s="68"/>
      <c r="Q84" s="68"/>
      <c r="W84" s="68"/>
      <c r="X84" s="68"/>
      <c r="Y84" s="68"/>
      <c r="Z84" s="68"/>
      <c r="AG84" s="43"/>
      <c r="AH84" s="43"/>
      <c r="AI84" s="43"/>
      <c r="AJ84" s="43"/>
    </row>
    <row r="85" spans="2:36" x14ac:dyDescent="0.25">
      <c r="B85" s="198"/>
      <c r="C85" s="198"/>
      <c r="D85" s="253"/>
      <c r="E85" s="198"/>
      <c r="F85" s="198"/>
      <c r="G85" s="212"/>
      <c r="H85" s="213"/>
      <c r="I85" s="1010"/>
      <c r="J85" s="213"/>
      <c r="K85" s="1011"/>
      <c r="O85" s="1013"/>
      <c r="P85" s="68"/>
      <c r="Q85" s="68"/>
      <c r="W85" s="68"/>
      <c r="X85" s="68"/>
      <c r="Y85" s="68"/>
      <c r="Z85" s="68"/>
      <c r="AG85" s="43"/>
      <c r="AH85" s="43"/>
      <c r="AI85" s="43"/>
      <c r="AJ85" s="43"/>
    </row>
    <row r="86" spans="2:36" x14ac:dyDescent="0.25">
      <c r="B86" s="198"/>
      <c r="C86" s="198"/>
      <c r="D86" s="253"/>
      <c r="E86" s="198"/>
      <c r="F86" s="198"/>
      <c r="G86" s="212"/>
      <c r="H86" s="213"/>
      <c r="I86" s="1010"/>
      <c r="J86" s="213"/>
      <c r="K86" s="1011"/>
      <c r="O86" s="1013"/>
      <c r="P86" s="68"/>
      <c r="Q86" s="68"/>
      <c r="W86" s="68"/>
      <c r="X86" s="68"/>
      <c r="Y86" s="68"/>
      <c r="Z86" s="68"/>
      <c r="AG86" s="43"/>
      <c r="AH86" s="43"/>
      <c r="AI86" s="43"/>
      <c r="AJ86" s="43"/>
    </row>
    <row r="87" spans="2:36" x14ac:dyDescent="0.25">
      <c r="B87" s="109"/>
      <c r="C87" s="109"/>
      <c r="D87" s="211"/>
      <c r="H87" s="213"/>
      <c r="I87" s="1010"/>
      <c r="J87" s="213"/>
      <c r="K87" s="1011"/>
      <c r="O87" s="1013"/>
      <c r="P87" s="68"/>
      <c r="Q87" s="68"/>
      <c r="W87" s="68"/>
      <c r="X87" s="68"/>
      <c r="Y87" s="68"/>
      <c r="Z87" s="68"/>
      <c r="AG87" s="43"/>
      <c r="AH87" s="43"/>
      <c r="AI87" s="43"/>
      <c r="AJ87" s="43"/>
    </row>
    <row r="88" spans="2:36" x14ac:dyDescent="0.25">
      <c r="B88" s="109"/>
      <c r="C88" s="109"/>
      <c r="D88" s="211"/>
      <c r="H88" s="213"/>
      <c r="I88" s="1010"/>
      <c r="J88" s="213"/>
      <c r="K88" s="1011"/>
      <c r="O88" s="1013"/>
      <c r="P88" s="68"/>
      <c r="Q88" s="68"/>
      <c r="W88" s="68"/>
      <c r="X88" s="68"/>
      <c r="Y88" s="68"/>
      <c r="Z88" s="68"/>
      <c r="AG88" s="43"/>
      <c r="AH88" s="43"/>
      <c r="AI88" s="43"/>
      <c r="AJ88" s="43"/>
    </row>
    <row r="89" spans="2:36" x14ac:dyDescent="0.25">
      <c r="B89" s="109"/>
      <c r="C89" s="109"/>
      <c r="D89" s="211"/>
      <c r="H89" s="213"/>
      <c r="I89" s="1010"/>
      <c r="J89" s="213"/>
      <c r="K89" s="1011"/>
      <c r="O89" s="1013"/>
      <c r="P89" s="68"/>
      <c r="Q89" s="68"/>
      <c r="W89" s="68"/>
      <c r="X89" s="68"/>
      <c r="Y89" s="68"/>
      <c r="Z89" s="68"/>
      <c r="AG89" s="43"/>
      <c r="AH89" s="43"/>
      <c r="AI89" s="43"/>
      <c r="AJ89" s="43"/>
    </row>
    <row r="90" spans="2:36" x14ac:dyDescent="0.25">
      <c r="B90" s="109"/>
      <c r="C90" s="109"/>
      <c r="D90" s="211"/>
      <c r="H90" s="213"/>
      <c r="I90" s="1010"/>
      <c r="J90" s="213"/>
      <c r="K90" s="1011"/>
      <c r="O90" s="1013"/>
      <c r="P90" s="68"/>
      <c r="Q90" s="68"/>
      <c r="W90" s="68"/>
      <c r="X90" s="68"/>
      <c r="Y90" s="68"/>
      <c r="Z90" s="68"/>
      <c r="AG90" s="43"/>
      <c r="AH90" s="43"/>
      <c r="AI90" s="43"/>
      <c r="AJ90" s="43"/>
    </row>
    <row r="91" spans="2:36" x14ac:dyDescent="0.25">
      <c r="B91" s="109"/>
      <c r="C91" s="109"/>
      <c r="D91" s="211"/>
      <c r="H91" s="213"/>
      <c r="I91" s="1010"/>
      <c r="J91" s="213"/>
      <c r="K91" s="1011"/>
      <c r="O91" s="1013"/>
      <c r="P91" s="68"/>
      <c r="Q91" s="68"/>
      <c r="W91" s="68"/>
      <c r="X91" s="68"/>
      <c r="Y91" s="68"/>
      <c r="Z91" s="68"/>
      <c r="AG91" s="43"/>
      <c r="AH91" s="43"/>
      <c r="AI91" s="43"/>
      <c r="AJ91" s="43"/>
    </row>
    <row r="92" spans="2:36" x14ac:dyDescent="0.25">
      <c r="B92" s="109"/>
      <c r="C92" s="109"/>
      <c r="D92" s="211"/>
      <c r="H92" s="213"/>
      <c r="I92" s="1010"/>
      <c r="J92" s="213"/>
      <c r="K92" s="1011"/>
      <c r="O92" s="1013"/>
      <c r="P92" s="68"/>
      <c r="Q92" s="68"/>
      <c r="W92" s="68"/>
      <c r="X92" s="68"/>
      <c r="Y92" s="68"/>
      <c r="Z92" s="68"/>
      <c r="AG92" s="43"/>
      <c r="AH92" s="43"/>
      <c r="AI92" s="43"/>
      <c r="AJ92" s="43"/>
    </row>
    <row r="93" spans="2:36" x14ac:dyDescent="0.25">
      <c r="E93" s="43"/>
      <c r="F93" s="43"/>
      <c r="O93" s="1013"/>
      <c r="P93" s="68"/>
      <c r="Q93" s="68"/>
      <c r="W93" s="68"/>
      <c r="X93" s="68"/>
      <c r="Y93" s="68"/>
      <c r="Z93" s="68"/>
      <c r="AG93" s="43"/>
      <c r="AH93" s="43"/>
      <c r="AI93" s="43"/>
      <c r="AJ93" s="43"/>
    </row>
    <row r="94" spans="2:36" x14ac:dyDescent="0.25">
      <c r="B94" s="109"/>
      <c r="C94" s="109"/>
      <c r="E94" s="43"/>
      <c r="F94" s="43"/>
      <c r="O94" s="1013"/>
      <c r="P94" s="68"/>
      <c r="Q94" s="68"/>
      <c r="W94" s="68"/>
      <c r="X94" s="68"/>
      <c r="Y94" s="68"/>
      <c r="AG94" s="43"/>
      <c r="AH94" s="43"/>
      <c r="AI94" s="43"/>
    </row>
    <row r="95" spans="2:36" x14ac:dyDescent="0.25">
      <c r="B95" s="198"/>
      <c r="C95" s="198"/>
      <c r="D95" s="253"/>
      <c r="E95" s="198"/>
      <c r="F95" s="198"/>
      <c r="G95" s="212"/>
      <c r="H95" s="213"/>
      <c r="I95" s="1010"/>
      <c r="J95" s="213"/>
      <c r="K95" s="1011"/>
      <c r="O95" s="1013"/>
      <c r="P95" s="68"/>
      <c r="Q95" s="68"/>
      <c r="W95" s="68"/>
      <c r="X95" s="68"/>
      <c r="Y95" s="68"/>
      <c r="AG95" s="43"/>
      <c r="AH95" s="43"/>
      <c r="AI95" s="43"/>
    </row>
    <row r="96" spans="2:36" x14ac:dyDescent="0.25">
      <c r="B96" s="198"/>
      <c r="C96" s="198"/>
      <c r="D96" s="253"/>
      <c r="E96" s="198"/>
      <c r="F96" s="198"/>
      <c r="H96" s="213"/>
      <c r="I96" s="1010"/>
      <c r="J96" s="213"/>
      <c r="K96" s="1011"/>
      <c r="O96" s="1013"/>
      <c r="P96" s="68"/>
      <c r="Q96" s="68"/>
      <c r="W96" s="68"/>
      <c r="X96" s="68"/>
      <c r="Y96" s="68"/>
      <c r="AG96" s="43"/>
      <c r="AH96" s="43"/>
      <c r="AI96" s="43"/>
    </row>
    <row r="97" spans="2:35" x14ac:dyDescent="0.25">
      <c r="B97" s="109"/>
      <c r="C97" s="109"/>
      <c r="D97" s="211"/>
      <c r="H97" s="213"/>
      <c r="I97" s="1010"/>
      <c r="J97" s="213"/>
      <c r="K97" s="1011"/>
      <c r="O97" s="1013"/>
      <c r="P97" s="68"/>
      <c r="Q97" s="68"/>
      <c r="W97" s="68"/>
      <c r="X97" s="68"/>
      <c r="Y97" s="68"/>
      <c r="AG97" s="43"/>
      <c r="AH97" s="43"/>
      <c r="AI97" s="43"/>
    </row>
    <row r="98" spans="2:35" x14ac:dyDescent="0.25">
      <c r="B98" s="109"/>
      <c r="C98" s="109"/>
      <c r="D98" s="211"/>
      <c r="H98" s="213"/>
      <c r="I98" s="1010"/>
      <c r="J98" s="213"/>
      <c r="K98" s="1011"/>
      <c r="O98" s="1013"/>
      <c r="P98" s="68"/>
      <c r="Q98" s="68"/>
      <c r="W98" s="68"/>
      <c r="X98" s="68"/>
      <c r="Y98" s="68"/>
      <c r="AG98" s="43"/>
      <c r="AH98" s="43"/>
      <c r="AI98" s="43"/>
    </row>
    <row r="99" spans="2:35" x14ac:dyDescent="0.25">
      <c r="B99" s="109"/>
      <c r="C99" s="109"/>
      <c r="D99" s="211"/>
      <c r="H99" s="213"/>
      <c r="I99" s="1010"/>
      <c r="J99" s="213"/>
      <c r="K99" s="1011"/>
      <c r="O99" s="1013"/>
      <c r="P99" s="68"/>
      <c r="Q99" s="68"/>
      <c r="W99" s="68"/>
      <c r="X99" s="68"/>
      <c r="Y99" s="68"/>
      <c r="AG99" s="43"/>
      <c r="AH99" s="43"/>
      <c r="AI99" s="43"/>
    </row>
    <row r="100" spans="2:35" x14ac:dyDescent="0.25">
      <c r="B100" s="109"/>
      <c r="C100" s="109"/>
      <c r="E100" s="43"/>
      <c r="F100" s="43"/>
      <c r="I100" s="1010"/>
      <c r="J100" s="213"/>
      <c r="K100" s="1011"/>
      <c r="M100" s="198"/>
      <c r="N100" s="198"/>
      <c r="P100" s="68"/>
      <c r="Q100" s="68"/>
      <c r="T100" s="213"/>
      <c r="U100" s="1011"/>
      <c r="W100" s="68"/>
      <c r="X100" s="68"/>
      <c r="Y100" s="68"/>
      <c r="AG100" s="43"/>
      <c r="AH100" s="43"/>
      <c r="AI100" s="43"/>
    </row>
    <row r="101" spans="2:35" x14ac:dyDescent="0.25">
      <c r="B101" s="109"/>
      <c r="C101" s="109"/>
      <c r="D101" s="211"/>
      <c r="H101" s="213"/>
      <c r="I101" s="1010"/>
      <c r="J101" s="213"/>
      <c r="K101" s="1011"/>
      <c r="M101" s="198"/>
      <c r="N101" s="198"/>
      <c r="O101" s="1033"/>
      <c r="R101" s="213"/>
      <c r="T101" s="213"/>
      <c r="U101" s="1011"/>
      <c r="W101" s="68"/>
      <c r="X101" s="68"/>
      <c r="Y101" s="68"/>
      <c r="AG101" s="43"/>
      <c r="AH101" s="43"/>
      <c r="AI101" s="43"/>
    </row>
    <row r="102" spans="2:35" x14ac:dyDescent="0.25">
      <c r="B102" s="109"/>
      <c r="C102" s="109"/>
      <c r="E102" s="43"/>
      <c r="F102" s="43"/>
      <c r="I102" s="1010"/>
      <c r="J102" s="213"/>
      <c r="K102" s="1011"/>
      <c r="M102" s="198"/>
      <c r="N102" s="198"/>
      <c r="P102" s="68"/>
      <c r="Q102" s="68"/>
      <c r="T102" s="213"/>
      <c r="U102" s="1011"/>
      <c r="W102" s="68"/>
      <c r="X102" s="68"/>
      <c r="Y102" s="68"/>
      <c r="AG102" s="43"/>
      <c r="AH102" s="43"/>
      <c r="AI102" s="43"/>
    </row>
    <row r="103" spans="2:35" x14ac:dyDescent="0.25">
      <c r="D103" s="43"/>
      <c r="E103" s="43"/>
      <c r="F103" s="43"/>
      <c r="O103" s="1013"/>
      <c r="P103" s="68"/>
      <c r="Q103" s="68"/>
      <c r="W103" s="68"/>
      <c r="X103" s="68"/>
      <c r="Y103" s="68"/>
      <c r="AG103" s="43"/>
      <c r="AH103" s="43"/>
      <c r="AI103" s="43"/>
    </row>
    <row r="104" spans="2:35" x14ac:dyDescent="0.25">
      <c r="D104" s="43"/>
      <c r="E104" s="43"/>
      <c r="F104" s="43"/>
      <c r="O104" s="1013"/>
      <c r="P104" s="68"/>
      <c r="Q104" s="68"/>
      <c r="W104" s="68"/>
      <c r="X104" s="68"/>
      <c r="Y104" s="68"/>
      <c r="AG104" s="43"/>
      <c r="AH104" s="43"/>
      <c r="AI104" s="43"/>
    </row>
    <row r="105" spans="2:35" x14ac:dyDescent="0.25">
      <c r="D105" s="43"/>
      <c r="E105" s="43"/>
      <c r="F105" s="43"/>
      <c r="O105" s="1013"/>
      <c r="P105" s="68"/>
      <c r="Q105" s="68"/>
      <c r="W105" s="68"/>
      <c r="X105" s="68"/>
      <c r="Y105" s="68"/>
      <c r="AG105" s="43"/>
      <c r="AH105" s="43"/>
      <c r="AI105" s="43"/>
    </row>
    <row r="106" spans="2:35" x14ac:dyDescent="0.25">
      <c r="D106" s="43"/>
      <c r="E106" s="43"/>
      <c r="F106" s="43"/>
      <c r="O106" s="1013"/>
      <c r="P106" s="68"/>
      <c r="Q106" s="68"/>
      <c r="W106" s="68"/>
      <c r="X106" s="68"/>
      <c r="Y106" s="68"/>
      <c r="AG106" s="43"/>
      <c r="AH106" s="43"/>
      <c r="AI106" s="43"/>
    </row>
    <row r="107" spans="2:35" x14ac:dyDescent="0.25">
      <c r="D107" s="43"/>
      <c r="E107" s="43"/>
      <c r="F107" s="43"/>
      <c r="O107" s="1013"/>
      <c r="P107" s="68"/>
      <c r="Q107" s="68"/>
      <c r="W107" s="68"/>
      <c r="X107" s="68"/>
      <c r="Y107" s="68"/>
      <c r="AG107" s="43"/>
      <c r="AH107" s="43"/>
      <c r="AI107" s="43"/>
    </row>
    <row r="108" spans="2:35" x14ac:dyDescent="0.25">
      <c r="D108" s="43"/>
      <c r="E108" s="43"/>
      <c r="F108" s="43"/>
      <c r="O108" s="1013"/>
      <c r="P108" s="68"/>
      <c r="Q108" s="68"/>
      <c r="W108" s="68"/>
      <c r="X108" s="68"/>
      <c r="Y108" s="68"/>
      <c r="AG108" s="43"/>
      <c r="AH108" s="43"/>
      <c r="AI108" s="43"/>
    </row>
    <row r="109" spans="2:35" x14ac:dyDescent="0.25">
      <c r="D109" s="43"/>
      <c r="E109" s="43"/>
      <c r="F109" s="43"/>
      <c r="O109" s="1013"/>
      <c r="P109" s="68"/>
      <c r="Q109" s="68"/>
      <c r="W109" s="68"/>
      <c r="X109" s="68"/>
      <c r="Y109" s="68"/>
      <c r="AG109" s="43"/>
      <c r="AH109" s="43"/>
      <c r="AI109" s="43"/>
    </row>
    <row r="110" spans="2:35" x14ac:dyDescent="0.25">
      <c r="D110" s="43"/>
      <c r="E110" s="43"/>
      <c r="F110" s="43"/>
      <c r="O110" s="1013"/>
      <c r="P110" s="68"/>
      <c r="Q110" s="68"/>
      <c r="W110" s="68"/>
      <c r="X110" s="68"/>
      <c r="Y110" s="68"/>
      <c r="AG110" s="43"/>
      <c r="AH110" s="43"/>
      <c r="AI110" s="43"/>
    </row>
    <row r="111" spans="2:35" x14ac:dyDescent="0.25">
      <c r="D111" s="43"/>
      <c r="E111" s="43"/>
      <c r="F111" s="43"/>
      <c r="O111" s="1013"/>
      <c r="P111" s="68"/>
      <c r="Q111" s="68"/>
      <c r="W111" s="68"/>
      <c r="X111" s="68"/>
      <c r="Y111" s="68"/>
      <c r="AG111" s="43"/>
      <c r="AH111" s="43"/>
      <c r="AI111" s="43"/>
    </row>
    <row r="112" spans="2:35" x14ac:dyDescent="0.25">
      <c r="D112" s="43"/>
      <c r="E112" s="43"/>
      <c r="F112" s="43"/>
      <c r="O112" s="1013"/>
      <c r="P112" s="68"/>
      <c r="Q112" s="68"/>
      <c r="W112" s="68"/>
      <c r="X112" s="68"/>
      <c r="Y112" s="68"/>
      <c r="AG112" s="43"/>
      <c r="AH112" s="43"/>
      <c r="AI112" s="43"/>
    </row>
    <row r="113" spans="4:35" x14ac:dyDescent="0.25">
      <c r="D113" s="43"/>
      <c r="E113" s="43"/>
      <c r="F113" s="43"/>
      <c r="O113" s="1013"/>
      <c r="P113" s="68"/>
      <c r="Q113" s="68"/>
      <c r="W113" s="68"/>
      <c r="X113" s="68"/>
      <c r="Y113" s="68"/>
      <c r="AG113" s="43"/>
      <c r="AH113" s="43"/>
      <c r="AI113" s="43"/>
    </row>
    <row r="114" spans="4:35" x14ac:dyDescent="0.25">
      <c r="D114" s="43"/>
      <c r="E114" s="43"/>
      <c r="F114" s="43"/>
      <c r="O114" s="1013"/>
      <c r="P114" s="68"/>
      <c r="Q114" s="68"/>
      <c r="W114" s="68"/>
      <c r="X114" s="68"/>
      <c r="Y114" s="68"/>
      <c r="AG114" s="43"/>
      <c r="AH114" s="43"/>
      <c r="AI114" s="43"/>
    </row>
    <row r="115" spans="4:35" x14ac:dyDescent="0.25">
      <c r="D115" s="43"/>
      <c r="E115" s="43"/>
      <c r="F115" s="43"/>
      <c r="O115" s="1013"/>
      <c r="P115" s="68"/>
      <c r="Q115" s="68"/>
      <c r="W115" s="68"/>
      <c r="X115" s="68"/>
      <c r="Y115" s="68"/>
      <c r="AG115" s="43"/>
      <c r="AH115" s="43"/>
      <c r="AI115" s="43"/>
    </row>
    <row r="116" spans="4:35" x14ac:dyDescent="0.25">
      <c r="D116" s="43"/>
      <c r="E116" s="43"/>
      <c r="F116" s="43"/>
      <c r="O116" s="1013"/>
      <c r="P116" s="68"/>
      <c r="Q116" s="68"/>
      <c r="W116" s="68"/>
      <c r="X116" s="68"/>
      <c r="Y116" s="68"/>
      <c r="AG116" s="43"/>
      <c r="AH116" s="43"/>
      <c r="AI116" s="43"/>
    </row>
    <row r="117" spans="4:35" x14ac:dyDescent="0.25">
      <c r="D117" s="43"/>
      <c r="E117" s="43"/>
      <c r="F117" s="43"/>
      <c r="O117" s="1013"/>
      <c r="P117" s="68"/>
      <c r="Q117" s="68"/>
      <c r="W117" s="68"/>
      <c r="X117" s="68"/>
      <c r="Y117" s="68"/>
      <c r="AG117" s="43"/>
      <c r="AH117" s="43"/>
      <c r="AI117" s="43"/>
    </row>
    <row r="118" spans="4:35" x14ac:dyDescent="0.25">
      <c r="D118" s="43"/>
      <c r="E118" s="43"/>
      <c r="F118" s="43"/>
      <c r="O118" s="1013"/>
      <c r="P118" s="68"/>
      <c r="Q118" s="68"/>
      <c r="W118" s="68"/>
      <c r="X118" s="68"/>
      <c r="Y118" s="68"/>
      <c r="AG118" s="43"/>
      <c r="AH118" s="43"/>
      <c r="AI118" s="43"/>
    </row>
    <row r="119" spans="4:35" x14ac:dyDescent="0.25">
      <c r="D119" s="43"/>
      <c r="E119" s="43"/>
      <c r="F119" s="43"/>
      <c r="O119" s="1013"/>
      <c r="P119" s="68"/>
      <c r="Q119" s="68"/>
      <c r="W119" s="68"/>
      <c r="X119" s="68"/>
      <c r="Y119" s="68"/>
      <c r="AG119" s="43"/>
      <c r="AH119" s="43"/>
      <c r="AI119" s="43"/>
    </row>
    <row r="120" spans="4:35" x14ac:dyDescent="0.25">
      <c r="D120" s="43"/>
      <c r="E120" s="43"/>
      <c r="F120" s="43"/>
      <c r="O120" s="1013"/>
      <c r="P120" s="68"/>
      <c r="Q120" s="68"/>
      <c r="W120" s="68"/>
      <c r="X120" s="68"/>
      <c r="Y120" s="68"/>
      <c r="AG120" s="43"/>
      <c r="AH120" s="43"/>
      <c r="AI120" s="43"/>
    </row>
    <row r="121" spans="4:35" x14ac:dyDescent="0.25">
      <c r="D121" s="43"/>
      <c r="E121" s="43"/>
      <c r="F121" s="43"/>
      <c r="O121" s="1013"/>
      <c r="P121" s="68"/>
      <c r="Q121" s="68"/>
      <c r="W121" s="68"/>
      <c r="X121" s="68"/>
      <c r="Y121" s="68"/>
      <c r="AG121" s="43"/>
      <c r="AH121" s="43"/>
      <c r="AI121" s="43"/>
    </row>
    <row r="122" spans="4:35" x14ac:dyDescent="0.25">
      <c r="D122" s="43"/>
      <c r="E122" s="43"/>
      <c r="F122" s="43"/>
      <c r="O122" s="1013"/>
      <c r="P122" s="68"/>
      <c r="Q122" s="68"/>
      <c r="W122" s="68"/>
      <c r="X122" s="68"/>
      <c r="Y122" s="68"/>
      <c r="AG122" s="43"/>
      <c r="AH122" s="43"/>
      <c r="AI122" s="43"/>
    </row>
    <row r="123" spans="4:35" x14ac:dyDescent="0.25">
      <c r="D123" s="43"/>
      <c r="E123" s="43"/>
      <c r="F123" s="43"/>
      <c r="O123" s="1013"/>
      <c r="P123" s="68"/>
      <c r="Q123" s="68"/>
      <c r="W123" s="68"/>
      <c r="X123" s="68"/>
      <c r="Y123" s="68"/>
      <c r="AG123" s="43"/>
      <c r="AH123" s="43"/>
      <c r="AI123" s="43"/>
    </row>
    <row r="124" spans="4:35" x14ac:dyDescent="0.25">
      <c r="D124" s="43"/>
      <c r="E124" s="43"/>
      <c r="F124" s="43"/>
      <c r="O124" s="1013"/>
      <c r="P124" s="68"/>
      <c r="Q124" s="68"/>
      <c r="W124" s="68"/>
      <c r="X124" s="68"/>
      <c r="Y124" s="68"/>
      <c r="AG124" s="43"/>
      <c r="AH124" s="43"/>
      <c r="AI124" s="43"/>
    </row>
    <row r="125" spans="4:35" x14ac:dyDescent="0.25">
      <c r="D125" s="43"/>
      <c r="E125" s="43"/>
      <c r="F125" s="43"/>
      <c r="O125" s="1013"/>
      <c r="P125" s="68"/>
      <c r="Q125" s="68"/>
      <c r="W125" s="68"/>
      <c r="X125" s="68"/>
      <c r="Y125" s="68"/>
      <c r="AG125" s="43"/>
      <c r="AH125" s="43"/>
      <c r="AI125" s="43"/>
    </row>
    <row r="126" spans="4:35" x14ac:dyDescent="0.25">
      <c r="D126" s="43"/>
      <c r="E126" s="43"/>
      <c r="F126" s="43"/>
      <c r="O126" s="1013"/>
      <c r="P126" s="68"/>
      <c r="Q126" s="68"/>
      <c r="W126" s="68"/>
      <c r="X126" s="68"/>
      <c r="Y126" s="68"/>
      <c r="AG126" s="43"/>
      <c r="AH126" s="43"/>
      <c r="AI126" s="43"/>
    </row>
    <row r="127" spans="4:35" x14ac:dyDescent="0.25">
      <c r="D127" s="43"/>
      <c r="E127" s="43"/>
      <c r="F127" s="43"/>
      <c r="O127" s="1013"/>
      <c r="P127" s="68"/>
      <c r="Q127" s="68"/>
      <c r="W127" s="68"/>
      <c r="X127" s="68"/>
      <c r="Y127" s="68"/>
      <c r="AG127" s="43"/>
      <c r="AH127" s="43"/>
      <c r="AI127" s="43"/>
    </row>
    <row r="128" spans="4:35" x14ac:dyDescent="0.25">
      <c r="D128" s="43"/>
      <c r="E128" s="43"/>
      <c r="F128" s="43"/>
      <c r="O128" s="1013"/>
      <c r="P128" s="68"/>
      <c r="Q128" s="68"/>
      <c r="W128" s="68"/>
      <c r="X128" s="68"/>
      <c r="Y128" s="68"/>
      <c r="AG128" s="43"/>
      <c r="AH128" s="43"/>
      <c r="AI128" s="43"/>
    </row>
    <row r="129" spans="4:35" x14ac:dyDescent="0.25">
      <c r="D129" s="43"/>
      <c r="E129" s="43"/>
      <c r="F129" s="43"/>
      <c r="O129" s="1013"/>
      <c r="P129" s="68"/>
      <c r="Q129" s="68"/>
      <c r="W129" s="68"/>
      <c r="X129" s="68"/>
      <c r="Y129" s="68"/>
      <c r="AG129" s="43"/>
      <c r="AH129" s="43"/>
      <c r="AI129" s="43"/>
    </row>
    <row r="130" spans="4:35" x14ac:dyDescent="0.25">
      <c r="D130" s="43"/>
      <c r="E130" s="43"/>
      <c r="F130" s="43"/>
      <c r="O130" s="1013"/>
      <c r="P130" s="68"/>
      <c r="Q130" s="68"/>
      <c r="W130" s="68"/>
      <c r="X130" s="68"/>
      <c r="Y130" s="68"/>
      <c r="AG130" s="43"/>
      <c r="AH130" s="43"/>
      <c r="AI130" s="43"/>
    </row>
    <row r="131" spans="4:35" x14ac:dyDescent="0.25">
      <c r="D131" s="43"/>
      <c r="E131" s="43"/>
      <c r="F131" s="43"/>
      <c r="O131" s="1013"/>
      <c r="P131" s="68"/>
      <c r="Q131" s="68"/>
      <c r="W131" s="68"/>
      <c r="X131" s="68"/>
      <c r="Y131" s="68"/>
      <c r="AG131" s="43"/>
      <c r="AH131" s="43"/>
      <c r="AI131" s="43"/>
    </row>
    <row r="132" spans="4:35" x14ac:dyDescent="0.25">
      <c r="D132" s="43"/>
      <c r="E132" s="43"/>
      <c r="F132" s="43"/>
      <c r="O132" s="1013"/>
      <c r="P132" s="68"/>
      <c r="Q132" s="68"/>
      <c r="W132" s="68"/>
      <c r="X132" s="68"/>
      <c r="Y132" s="68"/>
      <c r="AG132" s="43"/>
      <c r="AH132" s="43"/>
      <c r="AI132" s="43"/>
    </row>
    <row r="133" spans="4:35" x14ac:dyDescent="0.25">
      <c r="D133" s="43"/>
      <c r="E133" s="43"/>
      <c r="F133" s="43"/>
      <c r="O133" s="1013"/>
      <c r="P133" s="68"/>
      <c r="Q133" s="68"/>
      <c r="W133" s="68"/>
      <c r="X133" s="68"/>
      <c r="Y133" s="68"/>
      <c r="AG133" s="43"/>
      <c r="AH133" s="43"/>
      <c r="AI133" s="43"/>
    </row>
    <row r="134" spans="4:35" x14ac:dyDescent="0.25">
      <c r="D134" s="43"/>
      <c r="E134" s="43"/>
      <c r="F134" s="43"/>
      <c r="O134" s="1013"/>
      <c r="P134" s="68"/>
      <c r="Q134" s="68"/>
      <c r="W134" s="68"/>
      <c r="X134" s="68"/>
      <c r="Y134" s="68"/>
      <c r="AG134" s="43"/>
      <c r="AH134" s="43"/>
      <c r="AI134" s="43"/>
    </row>
    <row r="135" spans="4:35" x14ac:dyDescent="0.25">
      <c r="D135" s="43"/>
      <c r="E135" s="43"/>
      <c r="F135" s="43"/>
      <c r="O135" s="1013"/>
      <c r="P135" s="68"/>
      <c r="Q135" s="68"/>
      <c r="W135" s="68"/>
      <c r="X135" s="68"/>
      <c r="Y135" s="68"/>
      <c r="AG135" s="43"/>
      <c r="AH135" s="43"/>
      <c r="AI135" s="43"/>
    </row>
    <row r="136" spans="4:35" x14ac:dyDescent="0.25">
      <c r="D136" s="43"/>
      <c r="E136" s="43"/>
      <c r="F136" s="43"/>
      <c r="O136" s="1013"/>
      <c r="P136" s="68"/>
      <c r="Q136" s="68"/>
      <c r="W136" s="68"/>
      <c r="X136" s="68"/>
      <c r="Y136" s="68"/>
      <c r="AG136" s="43"/>
      <c r="AH136" s="43"/>
      <c r="AI136" s="43"/>
    </row>
    <row r="137" spans="4:35" x14ac:dyDescent="0.25">
      <c r="D137" s="43"/>
      <c r="E137" s="43"/>
      <c r="F137" s="43"/>
      <c r="O137" s="1013"/>
      <c r="P137" s="68"/>
      <c r="Q137" s="68"/>
      <c r="W137" s="68"/>
      <c r="X137" s="68"/>
      <c r="Y137" s="68"/>
      <c r="AG137" s="43"/>
      <c r="AH137" s="43"/>
      <c r="AI137" s="43"/>
    </row>
    <row r="138" spans="4:35" x14ac:dyDescent="0.25">
      <c r="D138" s="43"/>
      <c r="E138" s="43"/>
      <c r="F138" s="43"/>
      <c r="O138" s="1013"/>
      <c r="P138" s="68"/>
      <c r="Q138" s="68"/>
      <c r="W138" s="68"/>
      <c r="X138" s="68"/>
      <c r="Y138" s="68"/>
      <c r="AG138" s="43"/>
      <c r="AH138" s="43"/>
      <c r="AI138" s="43"/>
    </row>
    <row r="139" spans="4:35" x14ac:dyDescent="0.25">
      <c r="D139" s="43"/>
      <c r="E139" s="43"/>
      <c r="F139" s="43"/>
      <c r="O139" s="1013"/>
      <c r="P139" s="68"/>
      <c r="Q139" s="68"/>
      <c r="W139" s="68"/>
      <c r="X139" s="68"/>
      <c r="Y139" s="68"/>
      <c r="AG139" s="43"/>
      <c r="AH139" s="43"/>
      <c r="AI139" s="43"/>
    </row>
    <row r="140" spans="4:35" x14ac:dyDescent="0.25">
      <c r="D140" s="43"/>
      <c r="E140" s="43"/>
      <c r="F140" s="43"/>
      <c r="O140" s="1013"/>
      <c r="P140" s="68"/>
      <c r="Q140" s="68"/>
      <c r="W140" s="68"/>
      <c r="X140" s="68"/>
      <c r="Y140" s="68"/>
      <c r="AG140" s="43"/>
      <c r="AH140" s="43"/>
      <c r="AI140" s="43"/>
    </row>
    <row r="141" spans="4:35" x14ac:dyDescent="0.25">
      <c r="D141" s="43"/>
      <c r="E141" s="43"/>
      <c r="F141" s="43"/>
      <c r="O141" s="1013"/>
      <c r="P141" s="68"/>
      <c r="Q141" s="68"/>
      <c r="W141" s="68"/>
      <c r="X141" s="68"/>
      <c r="Y141" s="68"/>
      <c r="AG141" s="43"/>
      <c r="AH141" s="43"/>
      <c r="AI141" s="43"/>
    </row>
    <row r="142" spans="4:35" x14ac:dyDescent="0.25">
      <c r="D142" s="43"/>
      <c r="E142" s="43"/>
      <c r="F142" s="43"/>
      <c r="O142" s="1013"/>
      <c r="P142" s="68"/>
      <c r="Q142" s="68"/>
      <c r="W142" s="68"/>
      <c r="X142" s="68"/>
      <c r="Y142" s="68"/>
      <c r="AG142" s="43"/>
      <c r="AH142" s="43"/>
      <c r="AI142" s="43"/>
    </row>
    <row r="143" spans="4:35" x14ac:dyDescent="0.25">
      <c r="D143" s="43"/>
      <c r="E143" s="43"/>
      <c r="F143" s="43"/>
      <c r="O143" s="1013"/>
      <c r="P143" s="68"/>
      <c r="Q143" s="68"/>
      <c r="W143" s="68"/>
      <c r="X143" s="68"/>
      <c r="Y143" s="68"/>
      <c r="AG143" s="43"/>
      <c r="AH143" s="43"/>
      <c r="AI143" s="43"/>
    </row>
    <row r="144" spans="4:35" x14ac:dyDescent="0.25">
      <c r="D144" s="43"/>
      <c r="E144" s="43"/>
      <c r="F144" s="43"/>
      <c r="O144" s="1013"/>
      <c r="P144" s="68"/>
      <c r="Q144" s="68"/>
      <c r="W144" s="68"/>
      <c r="X144" s="68"/>
      <c r="Y144" s="68"/>
      <c r="AG144" s="43"/>
      <c r="AH144" s="43"/>
      <c r="AI144" s="43"/>
    </row>
    <row r="145" spans="4:35" x14ac:dyDescent="0.25">
      <c r="D145" s="43"/>
      <c r="E145" s="43"/>
      <c r="F145" s="43"/>
      <c r="O145" s="1013"/>
      <c r="P145" s="68"/>
      <c r="Q145" s="68"/>
      <c r="W145" s="68"/>
      <c r="X145" s="68"/>
      <c r="Y145" s="68"/>
      <c r="AG145" s="43"/>
      <c r="AH145" s="43"/>
      <c r="AI145" s="43"/>
    </row>
    <row r="146" spans="4:35" x14ac:dyDescent="0.25">
      <c r="D146" s="43"/>
      <c r="E146" s="43"/>
      <c r="F146" s="43"/>
      <c r="O146" s="1013"/>
      <c r="P146" s="68"/>
      <c r="Q146" s="68"/>
      <c r="W146" s="68"/>
      <c r="X146" s="68"/>
      <c r="Y146" s="68"/>
      <c r="AG146" s="43"/>
      <c r="AH146" s="43"/>
      <c r="AI146" s="43"/>
    </row>
    <row r="147" spans="4:35" x14ac:dyDescent="0.25">
      <c r="D147" s="43"/>
      <c r="E147" s="43"/>
      <c r="F147" s="43"/>
      <c r="O147" s="1013"/>
      <c r="P147" s="68"/>
      <c r="Q147" s="68"/>
      <c r="W147" s="68"/>
      <c r="X147" s="68"/>
      <c r="Y147" s="68"/>
      <c r="AG147" s="43"/>
      <c r="AH147" s="43"/>
      <c r="AI147" s="43"/>
    </row>
    <row r="148" spans="4:35" x14ac:dyDescent="0.25">
      <c r="D148" s="43"/>
      <c r="E148" s="43"/>
      <c r="F148" s="43"/>
      <c r="O148" s="1013"/>
      <c r="P148" s="68"/>
      <c r="Q148" s="68"/>
      <c r="X148" s="68"/>
      <c r="Y148" s="68"/>
      <c r="AH148" s="43"/>
      <c r="AI148" s="43"/>
    </row>
    <row r="149" spans="4:35" x14ac:dyDescent="0.25">
      <c r="D149" s="43"/>
      <c r="E149" s="43"/>
      <c r="F149" s="43"/>
      <c r="O149" s="1013"/>
      <c r="P149" s="68"/>
      <c r="Q149" s="68"/>
      <c r="X149" s="68"/>
      <c r="Y149" s="68"/>
      <c r="AH149" s="43"/>
      <c r="AI149" s="43"/>
    </row>
    <row r="150" spans="4:35" x14ac:dyDescent="0.25">
      <c r="D150" s="43"/>
      <c r="E150" s="43"/>
      <c r="F150" s="43"/>
      <c r="O150" s="1013"/>
      <c r="P150" s="68"/>
      <c r="Q150" s="68"/>
      <c r="X150" s="68"/>
      <c r="Y150" s="68"/>
      <c r="AH150" s="43"/>
      <c r="AI150" s="43"/>
    </row>
    <row r="151" spans="4:35" x14ac:dyDescent="0.25">
      <c r="D151" s="43"/>
      <c r="E151" s="43"/>
      <c r="F151" s="43"/>
      <c r="O151" s="1013"/>
      <c r="P151" s="68"/>
      <c r="Q151" s="68"/>
      <c r="X151" s="68"/>
      <c r="Y151" s="68"/>
      <c r="AH151" s="43"/>
      <c r="AI151" s="43"/>
    </row>
    <row r="152" spans="4:35" x14ac:dyDescent="0.25">
      <c r="E152" s="43"/>
      <c r="F152" s="43"/>
      <c r="P152" s="68"/>
      <c r="Q152" s="68"/>
      <c r="X152" s="68"/>
      <c r="Y152" s="68"/>
      <c r="AH152" s="43"/>
      <c r="AI152" s="43"/>
    </row>
    <row r="153" spans="4:35" x14ac:dyDescent="0.25">
      <c r="E153" s="43"/>
      <c r="F153" s="43"/>
      <c r="P153" s="68"/>
      <c r="Q153" s="68"/>
      <c r="X153" s="68"/>
      <c r="Y153" s="68"/>
      <c r="AH153" s="43"/>
      <c r="AI153" s="43"/>
    </row>
    <row r="154" spans="4:35" x14ac:dyDescent="0.25">
      <c r="E154" s="43"/>
      <c r="F154" s="43"/>
      <c r="P154" s="68"/>
      <c r="Q154" s="68"/>
      <c r="X154" s="68"/>
      <c r="Y154" s="68"/>
      <c r="AH154" s="43"/>
      <c r="AI154" s="43"/>
    </row>
    <row r="155" spans="4:35" x14ac:dyDescent="0.25">
      <c r="E155" s="43"/>
      <c r="F155" s="43"/>
      <c r="P155" s="68"/>
      <c r="Q155" s="68"/>
      <c r="X155" s="68"/>
      <c r="Y155" s="68"/>
      <c r="AH155" s="43"/>
      <c r="AI155" s="43"/>
    </row>
    <row r="156" spans="4:35" x14ac:dyDescent="0.25">
      <c r="E156" s="43"/>
      <c r="F156" s="43"/>
      <c r="P156" s="68"/>
      <c r="Q156" s="68"/>
      <c r="X156" s="68"/>
      <c r="Y156" s="68"/>
      <c r="AH156" s="43"/>
      <c r="AI156" s="43"/>
    </row>
    <row r="157" spans="4:35" x14ac:dyDescent="0.25">
      <c r="E157" s="43"/>
      <c r="F157" s="43"/>
      <c r="P157" s="68"/>
      <c r="Q157" s="68"/>
      <c r="X157" s="68"/>
      <c r="Y157" s="68"/>
      <c r="AH157" s="43"/>
      <c r="AI157" s="43"/>
    </row>
    <row r="158" spans="4:35" x14ac:dyDescent="0.25">
      <c r="E158" s="43"/>
      <c r="F158" s="43"/>
      <c r="P158" s="68"/>
      <c r="Q158" s="68"/>
      <c r="X158" s="68"/>
      <c r="Y158" s="68"/>
      <c r="AH158" s="43"/>
      <c r="AI158" s="43"/>
    </row>
    <row r="159" spans="4:35" x14ac:dyDescent="0.25">
      <c r="E159" s="43"/>
      <c r="F159" s="43"/>
      <c r="P159" s="68"/>
      <c r="Q159" s="68"/>
      <c r="X159" s="68"/>
      <c r="Y159" s="68"/>
      <c r="AH159" s="43"/>
      <c r="AI159" s="43"/>
    </row>
    <row r="160" spans="4:35" x14ac:dyDescent="0.25">
      <c r="E160" s="43"/>
      <c r="F160" s="43"/>
      <c r="P160" s="68"/>
      <c r="Q160" s="68"/>
      <c r="X160" s="68"/>
      <c r="Y160" s="68"/>
      <c r="AH160" s="43"/>
      <c r="AI160" s="43"/>
    </row>
    <row r="161" spans="5:35" x14ac:dyDescent="0.25">
      <c r="E161" s="43"/>
      <c r="F161" s="43"/>
      <c r="P161" s="68"/>
      <c r="Q161" s="68"/>
      <c r="X161" s="68"/>
      <c r="Y161" s="68"/>
      <c r="AH161" s="43"/>
      <c r="AI161" s="43"/>
    </row>
    <row r="162" spans="5:35" x14ac:dyDescent="0.25">
      <c r="E162" s="43"/>
      <c r="F162" s="43"/>
      <c r="P162" s="68"/>
      <c r="Q162" s="68"/>
      <c r="X162" s="68"/>
      <c r="Y162" s="68"/>
      <c r="AH162" s="43"/>
      <c r="AI162" s="43"/>
    </row>
    <row r="163" spans="5:35" x14ac:dyDescent="0.25">
      <c r="E163" s="43"/>
      <c r="F163" s="43"/>
      <c r="P163" s="68"/>
      <c r="Q163" s="68"/>
      <c r="X163" s="68"/>
      <c r="Y163" s="68"/>
      <c r="AH163" s="43"/>
      <c r="AI163" s="43"/>
    </row>
    <row r="164" spans="5:35" x14ac:dyDescent="0.25">
      <c r="E164" s="43"/>
      <c r="F164" s="43"/>
      <c r="P164" s="68"/>
      <c r="Q164" s="68"/>
      <c r="X164" s="68"/>
      <c r="Y164" s="68"/>
      <c r="AH164" s="43"/>
      <c r="AI164" s="43"/>
    </row>
    <row r="165" spans="5:35" x14ac:dyDescent="0.25">
      <c r="E165" s="43"/>
      <c r="F165" s="43"/>
      <c r="P165" s="68"/>
      <c r="Q165" s="68"/>
      <c r="X165" s="68"/>
      <c r="Y165" s="68"/>
      <c r="AH165" s="43"/>
      <c r="AI165" s="43"/>
    </row>
    <row r="166" spans="5:35" x14ac:dyDescent="0.25">
      <c r="E166" s="43"/>
      <c r="F166" s="43"/>
      <c r="P166" s="68"/>
      <c r="Q166" s="68"/>
      <c r="X166" s="68"/>
      <c r="Y166" s="68"/>
      <c r="AH166" s="43"/>
      <c r="AI166" s="43"/>
    </row>
    <row r="167" spans="5:35" x14ac:dyDescent="0.25">
      <c r="E167" s="43"/>
      <c r="F167" s="43"/>
      <c r="P167" s="68"/>
      <c r="Q167" s="68"/>
      <c r="X167" s="68"/>
      <c r="Y167" s="68"/>
      <c r="AH167" s="43"/>
      <c r="AI167" s="43"/>
    </row>
    <row r="168" spans="5:35" x14ac:dyDescent="0.25">
      <c r="E168" s="43"/>
      <c r="F168" s="43"/>
      <c r="P168" s="68"/>
      <c r="Q168" s="68"/>
      <c r="X168" s="68"/>
      <c r="Y168" s="68"/>
      <c r="AH168" s="43"/>
      <c r="AI168" s="43"/>
    </row>
    <row r="169" spans="5:35" x14ac:dyDescent="0.25">
      <c r="E169" s="43"/>
      <c r="F169" s="43"/>
      <c r="P169" s="68"/>
      <c r="Q169" s="68"/>
      <c r="X169" s="68"/>
      <c r="Y169" s="68"/>
      <c r="AH169" s="43"/>
      <c r="AI169" s="43"/>
    </row>
    <row r="170" spans="5:35" x14ac:dyDescent="0.25">
      <c r="E170" s="43"/>
      <c r="F170" s="43"/>
      <c r="P170" s="68"/>
      <c r="Q170" s="68"/>
      <c r="X170" s="68"/>
      <c r="Y170" s="68"/>
      <c r="AH170" s="43"/>
      <c r="AI170" s="43"/>
    </row>
    <row r="171" spans="5:35" x14ac:dyDescent="0.25">
      <c r="E171" s="43"/>
      <c r="F171" s="43"/>
      <c r="P171" s="68"/>
      <c r="Q171" s="68"/>
      <c r="X171" s="68"/>
      <c r="Y171" s="68"/>
      <c r="AH171" s="43"/>
      <c r="AI171" s="43"/>
    </row>
    <row r="172" spans="5:35" x14ac:dyDescent="0.25">
      <c r="E172" s="43"/>
      <c r="F172" s="43"/>
      <c r="P172" s="68"/>
      <c r="Q172" s="68"/>
      <c r="X172" s="68"/>
      <c r="Y172" s="68"/>
      <c r="AH172" s="43"/>
      <c r="AI172" s="43"/>
    </row>
    <row r="173" spans="5:35" x14ac:dyDescent="0.25">
      <c r="E173" s="43"/>
      <c r="F173" s="43"/>
      <c r="P173" s="68"/>
      <c r="Q173" s="68"/>
      <c r="X173" s="68"/>
      <c r="Y173" s="68"/>
      <c r="AH173" s="43"/>
      <c r="AI173" s="43"/>
    </row>
    <row r="174" spans="5:35" x14ac:dyDescent="0.25">
      <c r="E174" s="43"/>
      <c r="F174" s="43"/>
      <c r="P174" s="68"/>
      <c r="Q174" s="68"/>
      <c r="X174" s="68"/>
      <c r="Y174" s="68"/>
      <c r="AH174" s="43"/>
      <c r="AI174" s="43"/>
    </row>
    <row r="175" spans="5:35" x14ac:dyDescent="0.25">
      <c r="E175" s="43"/>
      <c r="F175" s="43"/>
      <c r="P175" s="68"/>
      <c r="Q175" s="68"/>
      <c r="X175" s="68"/>
      <c r="Y175" s="68"/>
      <c r="AH175" s="43"/>
      <c r="AI175" s="43"/>
    </row>
    <row r="176" spans="5:35" x14ac:dyDescent="0.25">
      <c r="E176" s="43"/>
      <c r="F176" s="43"/>
      <c r="P176" s="68"/>
      <c r="Q176" s="68"/>
      <c r="X176" s="68"/>
      <c r="Y176" s="68"/>
      <c r="AH176" s="43"/>
      <c r="AI176" s="43"/>
    </row>
    <row r="177" spans="5:35" x14ac:dyDescent="0.25">
      <c r="E177" s="43"/>
      <c r="F177" s="43"/>
      <c r="P177" s="68"/>
      <c r="Q177" s="68"/>
      <c r="X177" s="68"/>
      <c r="Y177" s="68"/>
      <c r="AH177" s="43"/>
      <c r="AI177" s="43"/>
    </row>
    <row r="178" spans="5:35" x14ac:dyDescent="0.25">
      <c r="E178" s="43"/>
      <c r="F178" s="43"/>
      <c r="P178" s="68"/>
      <c r="Q178" s="68"/>
      <c r="X178" s="68"/>
      <c r="Y178" s="68"/>
      <c r="AH178" s="43"/>
      <c r="AI178" s="43"/>
    </row>
    <row r="179" spans="5:35" x14ac:dyDescent="0.25">
      <c r="E179" s="43"/>
      <c r="F179" s="43"/>
      <c r="P179" s="68"/>
      <c r="Q179" s="68"/>
      <c r="X179" s="68"/>
      <c r="Y179" s="68"/>
      <c r="AH179" s="43"/>
      <c r="AI179" s="43"/>
    </row>
    <row r="180" spans="5:35" x14ac:dyDescent="0.25">
      <c r="E180" s="43"/>
      <c r="F180" s="43"/>
      <c r="P180" s="68"/>
      <c r="Q180" s="68"/>
      <c r="X180" s="68"/>
      <c r="Y180" s="68"/>
      <c r="AH180" s="43"/>
      <c r="AI180" s="43"/>
    </row>
    <row r="181" spans="5:35" x14ac:dyDescent="0.25">
      <c r="E181" s="43"/>
      <c r="F181" s="43"/>
      <c r="P181" s="68"/>
      <c r="Q181" s="68"/>
      <c r="X181" s="68"/>
      <c r="Y181" s="68"/>
      <c r="AH181" s="43"/>
      <c r="AI181" s="43"/>
    </row>
    <row r="182" spans="5:35" x14ac:dyDescent="0.25">
      <c r="E182" s="43"/>
      <c r="F182" s="43"/>
      <c r="P182" s="68"/>
      <c r="Q182" s="68"/>
      <c r="X182" s="68"/>
      <c r="Y182" s="68"/>
      <c r="AH182" s="43"/>
      <c r="AI182" s="43"/>
    </row>
    <row r="183" spans="5:35" x14ac:dyDescent="0.25">
      <c r="E183" s="43"/>
      <c r="F183" s="43"/>
      <c r="P183" s="68"/>
      <c r="Q183" s="68"/>
      <c r="X183" s="68"/>
      <c r="Y183" s="68"/>
      <c r="AH183" s="43"/>
      <c r="AI183" s="43"/>
    </row>
    <row r="184" spans="5:35" x14ac:dyDescent="0.25">
      <c r="E184" s="43"/>
      <c r="F184" s="43"/>
      <c r="P184" s="68"/>
      <c r="Q184" s="68"/>
      <c r="X184" s="68"/>
      <c r="Y184" s="68"/>
      <c r="AH184" s="43"/>
      <c r="AI184" s="43"/>
    </row>
    <row r="185" spans="5:35" x14ac:dyDescent="0.25">
      <c r="E185" s="43"/>
      <c r="F185" s="43"/>
      <c r="P185" s="68"/>
      <c r="Q185" s="68"/>
      <c r="X185" s="68"/>
      <c r="Y185" s="68"/>
      <c r="AH185" s="43"/>
      <c r="AI185" s="43"/>
    </row>
    <row r="186" spans="5:35" x14ac:dyDescent="0.25">
      <c r="E186" s="43"/>
      <c r="F186" s="43"/>
      <c r="P186" s="68"/>
      <c r="Q186" s="68"/>
      <c r="X186" s="68"/>
      <c r="Y186" s="68"/>
      <c r="AH186" s="43"/>
      <c r="AI186" s="43"/>
    </row>
    <row r="187" spans="5:35" x14ac:dyDescent="0.25">
      <c r="E187" s="43"/>
      <c r="F187" s="43"/>
      <c r="P187" s="68"/>
      <c r="Q187" s="68"/>
      <c r="X187" s="68"/>
      <c r="Y187" s="68"/>
      <c r="AH187" s="43"/>
      <c r="AI187" s="43"/>
    </row>
    <row r="188" spans="5:35" x14ac:dyDescent="0.25">
      <c r="E188" s="43"/>
      <c r="F188" s="43"/>
      <c r="P188" s="68"/>
      <c r="Q188" s="68"/>
      <c r="X188" s="68"/>
      <c r="Y188" s="68"/>
      <c r="AH188" s="43"/>
      <c r="AI188" s="43"/>
    </row>
    <row r="189" spans="5:35" x14ac:dyDescent="0.25">
      <c r="E189" s="43"/>
      <c r="F189" s="43"/>
      <c r="P189" s="68"/>
      <c r="Q189" s="68"/>
      <c r="X189" s="68"/>
      <c r="Y189" s="68"/>
      <c r="AH189" s="43"/>
      <c r="AI189" s="43"/>
    </row>
    <row r="190" spans="5:35" x14ac:dyDescent="0.25">
      <c r="E190" s="43"/>
      <c r="F190" s="43"/>
      <c r="P190" s="68"/>
      <c r="Q190" s="68"/>
      <c r="X190" s="68"/>
      <c r="Y190" s="68"/>
      <c r="AH190" s="43"/>
      <c r="AI190" s="43"/>
    </row>
    <row r="191" spans="5:35" x14ac:dyDescent="0.25">
      <c r="E191" s="43"/>
      <c r="F191" s="43"/>
      <c r="P191" s="68"/>
      <c r="Q191" s="68"/>
      <c r="X191" s="68"/>
      <c r="Y191" s="68"/>
      <c r="AH191" s="43"/>
      <c r="AI191" s="43"/>
    </row>
    <row r="192" spans="5:35" x14ac:dyDescent="0.25">
      <c r="E192" s="43"/>
      <c r="F192" s="43"/>
      <c r="P192" s="68"/>
      <c r="Q192" s="68"/>
      <c r="X192" s="68"/>
      <c r="Y192" s="68"/>
      <c r="AH192" s="43"/>
      <c r="AI192" s="43"/>
    </row>
    <row r="193" spans="5:35" x14ac:dyDescent="0.25">
      <c r="E193" s="43"/>
      <c r="F193" s="43"/>
      <c r="P193" s="68"/>
      <c r="Q193" s="68"/>
      <c r="X193" s="68"/>
      <c r="Y193" s="68"/>
      <c r="AH193" s="43"/>
      <c r="AI193" s="43"/>
    </row>
    <row r="194" spans="5:35" x14ac:dyDescent="0.25">
      <c r="E194" s="43"/>
      <c r="F194" s="43"/>
      <c r="P194" s="68"/>
      <c r="Q194" s="68"/>
      <c r="X194" s="68"/>
      <c r="Y194" s="68"/>
      <c r="AH194" s="43"/>
      <c r="AI194" s="43"/>
    </row>
    <row r="195" spans="5:35" x14ac:dyDescent="0.25">
      <c r="E195" s="43"/>
      <c r="F195" s="43"/>
      <c r="P195" s="68"/>
      <c r="Q195" s="68"/>
      <c r="X195" s="68"/>
      <c r="Y195" s="68"/>
      <c r="AH195" s="43"/>
      <c r="AI195" s="43"/>
    </row>
    <row r="196" spans="5:35" x14ac:dyDescent="0.25">
      <c r="E196" s="43"/>
      <c r="F196" s="43"/>
      <c r="P196" s="68"/>
      <c r="Q196" s="68"/>
      <c r="X196" s="68"/>
      <c r="Y196" s="68"/>
      <c r="AH196" s="43"/>
      <c r="AI196" s="43"/>
    </row>
    <row r="197" spans="5:35" x14ac:dyDescent="0.25">
      <c r="E197" s="43"/>
      <c r="F197" s="43"/>
      <c r="P197" s="68"/>
      <c r="Q197" s="68"/>
      <c r="X197" s="68"/>
      <c r="Y197" s="68"/>
      <c r="AH197" s="43"/>
      <c r="AI197" s="43"/>
    </row>
    <row r="198" spans="5:35" x14ac:dyDescent="0.25">
      <c r="E198" s="43"/>
      <c r="F198" s="43"/>
      <c r="P198" s="68"/>
      <c r="Q198" s="68"/>
      <c r="X198" s="68"/>
      <c r="Y198" s="68"/>
      <c r="AH198" s="43"/>
      <c r="AI198" s="43"/>
    </row>
    <row r="199" spans="5:35" x14ac:dyDescent="0.25">
      <c r="E199" s="43"/>
      <c r="F199" s="43"/>
      <c r="P199" s="68"/>
      <c r="Q199" s="68"/>
      <c r="X199" s="68"/>
      <c r="Y199" s="68"/>
      <c r="AH199" s="43"/>
      <c r="AI199" s="43"/>
    </row>
    <row r="200" spans="5:35" x14ac:dyDescent="0.25">
      <c r="E200" s="43"/>
      <c r="F200" s="43"/>
      <c r="P200" s="68"/>
      <c r="Q200" s="68"/>
      <c r="X200" s="68"/>
      <c r="Y200" s="68"/>
      <c r="AH200" s="43"/>
      <c r="AI200" s="43"/>
    </row>
    <row r="201" spans="5:35" x14ac:dyDescent="0.25">
      <c r="E201" s="43"/>
      <c r="F201" s="43"/>
      <c r="P201" s="68"/>
      <c r="Q201" s="68"/>
      <c r="X201" s="68"/>
      <c r="Y201" s="68"/>
      <c r="AH201" s="43"/>
      <c r="AI201" s="43"/>
    </row>
    <row r="202" spans="5:35" x14ac:dyDescent="0.25">
      <c r="E202" s="43"/>
      <c r="F202" s="43"/>
      <c r="P202" s="68"/>
      <c r="Q202" s="68"/>
      <c r="X202" s="68"/>
      <c r="Y202" s="68"/>
      <c r="AH202" s="43"/>
      <c r="AI202" s="43"/>
    </row>
    <row r="203" spans="5:35" x14ac:dyDescent="0.25">
      <c r="E203" s="43"/>
      <c r="F203" s="43"/>
      <c r="P203" s="68"/>
      <c r="Q203" s="68"/>
      <c r="X203" s="68"/>
      <c r="Y203" s="68"/>
      <c r="AH203" s="43"/>
      <c r="AI203" s="43"/>
    </row>
    <row r="204" spans="5:35" x14ac:dyDescent="0.25">
      <c r="E204" s="43"/>
      <c r="F204" s="43"/>
      <c r="P204" s="68"/>
      <c r="Q204" s="68"/>
      <c r="X204" s="68"/>
      <c r="Y204" s="68"/>
      <c r="AH204" s="43"/>
      <c r="AI204" s="43"/>
    </row>
    <row r="205" spans="5:35" x14ac:dyDescent="0.25">
      <c r="E205" s="43"/>
      <c r="F205" s="43"/>
      <c r="P205" s="68"/>
      <c r="Q205" s="68"/>
      <c r="X205" s="68"/>
      <c r="Y205" s="68"/>
      <c r="AH205" s="43"/>
      <c r="AI205" s="43"/>
    </row>
    <row r="206" spans="5:35" x14ac:dyDescent="0.25">
      <c r="E206" s="43"/>
      <c r="F206" s="43"/>
      <c r="P206" s="68"/>
      <c r="Q206" s="68"/>
      <c r="X206" s="68"/>
      <c r="Y206" s="68"/>
      <c r="AH206" s="43"/>
      <c r="AI206" s="43"/>
    </row>
    <row r="207" spans="5:35" x14ac:dyDescent="0.25">
      <c r="E207" s="43"/>
      <c r="F207" s="43"/>
      <c r="P207" s="68"/>
      <c r="Q207" s="68"/>
      <c r="X207" s="68"/>
      <c r="Y207" s="68"/>
      <c r="AH207" s="43"/>
      <c r="AI207" s="43"/>
    </row>
    <row r="208" spans="5:35" x14ac:dyDescent="0.25">
      <c r="E208" s="43"/>
      <c r="F208" s="43"/>
      <c r="P208" s="68"/>
      <c r="Q208" s="68"/>
      <c r="X208" s="68"/>
      <c r="Y208" s="68"/>
      <c r="AH208" s="43"/>
      <c r="AI208" s="43"/>
    </row>
    <row r="209" spans="5:35" x14ac:dyDescent="0.25">
      <c r="E209" s="43"/>
      <c r="F209" s="43"/>
      <c r="P209" s="68"/>
      <c r="Q209" s="68"/>
      <c r="X209" s="68"/>
      <c r="Y209" s="68"/>
      <c r="AH209" s="43"/>
      <c r="AI209" s="43"/>
    </row>
    <row r="210" spans="5:35" x14ac:dyDescent="0.25">
      <c r="E210" s="43"/>
      <c r="F210" s="43"/>
      <c r="P210" s="68"/>
      <c r="Q210" s="68"/>
      <c r="X210" s="68"/>
      <c r="Y210" s="68"/>
      <c r="AH210" s="43"/>
      <c r="AI210" s="43"/>
    </row>
    <row r="211" spans="5:35" x14ac:dyDescent="0.25">
      <c r="E211" s="43"/>
      <c r="F211" s="43"/>
      <c r="P211" s="68"/>
      <c r="Q211" s="68"/>
      <c r="X211" s="68"/>
      <c r="Y211" s="68"/>
      <c r="AH211" s="43"/>
      <c r="AI211" s="43"/>
    </row>
    <row r="212" spans="5:35" x14ac:dyDescent="0.25">
      <c r="E212" s="43"/>
      <c r="F212" s="43"/>
      <c r="P212" s="68"/>
      <c r="Q212" s="68"/>
      <c r="X212" s="68"/>
      <c r="Y212" s="68"/>
      <c r="AH212" s="43"/>
      <c r="AI212" s="43"/>
    </row>
    <row r="213" spans="5:35" x14ac:dyDescent="0.25">
      <c r="E213" s="43"/>
      <c r="F213" s="43"/>
      <c r="P213" s="68"/>
      <c r="Q213" s="68"/>
      <c r="X213" s="68"/>
      <c r="Y213" s="68"/>
      <c r="AH213" s="43"/>
      <c r="AI213" s="43"/>
    </row>
    <row r="214" spans="5:35" x14ac:dyDescent="0.25">
      <c r="E214" s="43"/>
      <c r="F214" s="43"/>
      <c r="P214" s="68"/>
      <c r="Q214" s="68"/>
      <c r="X214" s="68"/>
      <c r="Y214" s="68"/>
      <c r="AH214" s="43"/>
      <c r="AI214" s="43"/>
    </row>
    <row r="215" spans="5:35" x14ac:dyDescent="0.25">
      <c r="E215" s="43"/>
      <c r="F215" s="43"/>
      <c r="P215" s="68"/>
      <c r="Q215" s="68"/>
      <c r="X215" s="68"/>
      <c r="Y215" s="68"/>
      <c r="AH215" s="43"/>
      <c r="AI215" s="43"/>
    </row>
    <row r="216" spans="5:35" x14ac:dyDescent="0.25">
      <c r="E216" s="43"/>
      <c r="F216" s="43"/>
      <c r="P216" s="68"/>
      <c r="Q216" s="68"/>
      <c r="X216" s="68"/>
      <c r="Y216" s="68"/>
      <c r="AH216" s="43"/>
      <c r="AI216" s="43"/>
    </row>
    <row r="217" spans="5:35" x14ac:dyDescent="0.25">
      <c r="E217" s="43"/>
      <c r="F217" s="43"/>
      <c r="P217" s="68"/>
      <c r="Q217" s="68"/>
      <c r="X217" s="68"/>
      <c r="Y217" s="68"/>
      <c r="AH217" s="43"/>
      <c r="AI217" s="43"/>
    </row>
    <row r="218" spans="5:35" x14ac:dyDescent="0.25">
      <c r="E218" s="43"/>
      <c r="F218" s="43"/>
      <c r="P218" s="68"/>
      <c r="Q218" s="68"/>
      <c r="X218" s="68"/>
      <c r="Y218" s="68"/>
      <c r="AH218" s="43"/>
      <c r="AI218" s="43"/>
    </row>
    <row r="219" spans="5:35" x14ac:dyDescent="0.25">
      <c r="E219" s="43"/>
      <c r="F219" s="43"/>
      <c r="P219" s="68"/>
      <c r="Q219" s="68"/>
      <c r="X219" s="68"/>
      <c r="Y219" s="68"/>
      <c r="AH219" s="43"/>
      <c r="AI219" s="43"/>
    </row>
    <row r="220" spans="5:35" x14ac:dyDescent="0.25">
      <c r="E220" s="43"/>
      <c r="F220" s="43"/>
      <c r="P220" s="68"/>
      <c r="Q220" s="68"/>
      <c r="X220" s="68"/>
      <c r="Y220" s="68"/>
      <c r="AH220" s="43"/>
      <c r="AI220" s="43"/>
    </row>
    <row r="221" spans="5:35" x14ac:dyDescent="0.25">
      <c r="E221" s="43"/>
      <c r="F221" s="43"/>
      <c r="P221" s="68"/>
      <c r="Q221" s="68"/>
      <c r="X221" s="68"/>
      <c r="Y221" s="68"/>
      <c r="AH221" s="43"/>
      <c r="AI221" s="43"/>
    </row>
    <row r="222" spans="5:35" x14ac:dyDescent="0.25">
      <c r="E222" s="43"/>
      <c r="F222" s="43"/>
      <c r="P222" s="68"/>
      <c r="Q222" s="68"/>
      <c r="X222" s="68"/>
      <c r="Y222" s="68"/>
      <c r="AH222" s="43"/>
      <c r="AI222" s="43"/>
    </row>
    <row r="223" spans="5:35" x14ac:dyDescent="0.25">
      <c r="E223" s="43"/>
      <c r="F223" s="43"/>
      <c r="P223" s="68"/>
      <c r="Q223" s="68"/>
      <c r="X223" s="68"/>
      <c r="Y223" s="68"/>
      <c r="AH223" s="43"/>
      <c r="AI223" s="43"/>
    </row>
    <row r="224" spans="5:35" x14ac:dyDescent="0.25">
      <c r="E224" s="43"/>
      <c r="F224" s="43"/>
      <c r="P224" s="68"/>
      <c r="Q224" s="68"/>
      <c r="X224" s="68"/>
      <c r="Y224" s="68"/>
      <c r="AH224" s="43"/>
      <c r="AI224" s="43"/>
    </row>
    <row r="225" spans="5:35" x14ac:dyDescent="0.25">
      <c r="E225" s="43"/>
      <c r="F225" s="43"/>
      <c r="P225" s="68"/>
      <c r="Q225" s="68"/>
      <c r="X225" s="68"/>
      <c r="Y225" s="68"/>
      <c r="AH225" s="43"/>
      <c r="AI225" s="43"/>
    </row>
    <row r="226" spans="5:35" x14ac:dyDescent="0.25">
      <c r="E226" s="43"/>
      <c r="F226" s="43"/>
      <c r="P226" s="68"/>
      <c r="Q226" s="68"/>
      <c r="X226" s="68"/>
      <c r="Y226" s="68"/>
      <c r="AH226" s="43"/>
      <c r="AI226" s="43"/>
    </row>
    <row r="227" spans="5:35" x14ac:dyDescent="0.25">
      <c r="E227" s="43"/>
      <c r="F227" s="43"/>
      <c r="P227" s="68"/>
      <c r="Q227" s="68"/>
      <c r="X227" s="68"/>
      <c r="Y227" s="68"/>
      <c r="AH227" s="43"/>
      <c r="AI227" s="43"/>
    </row>
    <row r="228" spans="5:35" x14ac:dyDescent="0.25">
      <c r="E228" s="43"/>
      <c r="F228" s="43"/>
      <c r="P228" s="68"/>
      <c r="Q228" s="68"/>
      <c r="X228" s="68"/>
      <c r="Y228" s="68"/>
      <c r="AH228" s="43"/>
      <c r="AI228" s="43"/>
    </row>
    <row r="229" spans="5:35" x14ac:dyDescent="0.25">
      <c r="E229" s="43"/>
      <c r="F229" s="43"/>
      <c r="P229" s="68"/>
      <c r="Q229" s="68"/>
      <c r="X229" s="68"/>
      <c r="Y229" s="68"/>
      <c r="AH229" s="43"/>
      <c r="AI229" s="43"/>
    </row>
    <row r="230" spans="5:35" x14ac:dyDescent="0.25">
      <c r="E230" s="43"/>
      <c r="F230" s="43"/>
      <c r="P230" s="68"/>
      <c r="Q230" s="68"/>
      <c r="X230" s="68"/>
      <c r="Y230" s="68"/>
      <c r="AH230" s="43"/>
      <c r="AI230" s="43"/>
    </row>
    <row r="231" spans="5:35" x14ac:dyDescent="0.25">
      <c r="E231" s="43"/>
      <c r="F231" s="43"/>
      <c r="P231" s="68"/>
      <c r="Q231" s="68"/>
      <c r="X231" s="68"/>
      <c r="Y231" s="68"/>
      <c r="AH231" s="43"/>
      <c r="AI231" s="43"/>
    </row>
    <row r="232" spans="5:35" x14ac:dyDescent="0.25">
      <c r="E232" s="43"/>
      <c r="F232" s="43"/>
      <c r="P232" s="68"/>
      <c r="Q232" s="68"/>
      <c r="X232" s="68"/>
      <c r="Y232" s="68"/>
      <c r="AH232" s="43"/>
      <c r="AI232" s="43"/>
    </row>
    <row r="233" spans="5:35" x14ac:dyDescent="0.25">
      <c r="E233" s="43"/>
      <c r="F233" s="43"/>
      <c r="P233" s="68"/>
      <c r="Q233" s="68"/>
      <c r="X233" s="68"/>
      <c r="Y233" s="68"/>
      <c r="AH233" s="43"/>
      <c r="AI233" s="43"/>
    </row>
    <row r="234" spans="5:35" x14ac:dyDescent="0.25">
      <c r="E234" s="43"/>
      <c r="F234" s="43"/>
      <c r="P234" s="68"/>
      <c r="Q234" s="68"/>
      <c r="X234" s="68"/>
      <c r="Y234" s="68"/>
      <c r="AH234" s="43"/>
      <c r="AI234" s="43"/>
    </row>
    <row r="235" spans="5:35" x14ac:dyDescent="0.25">
      <c r="E235" s="43"/>
      <c r="F235" s="43"/>
      <c r="P235" s="68"/>
      <c r="Q235" s="68"/>
      <c r="X235" s="68"/>
      <c r="Y235" s="68"/>
      <c r="AH235" s="43"/>
      <c r="AI235" s="43"/>
    </row>
    <row r="236" spans="5:35" x14ac:dyDescent="0.25">
      <c r="E236" s="43"/>
      <c r="F236" s="43"/>
      <c r="P236" s="68"/>
      <c r="Q236" s="68"/>
      <c r="X236" s="68"/>
      <c r="Y236" s="68"/>
      <c r="AH236" s="43"/>
      <c r="AI236" s="43"/>
    </row>
    <row r="237" spans="5:35" x14ac:dyDescent="0.25">
      <c r="E237" s="43"/>
      <c r="F237" s="43"/>
      <c r="P237" s="68"/>
      <c r="Q237" s="68"/>
      <c r="X237" s="68"/>
      <c r="Y237" s="68"/>
      <c r="AH237" s="43"/>
      <c r="AI237" s="43"/>
    </row>
    <row r="238" spans="5:35" x14ac:dyDescent="0.25">
      <c r="E238" s="43"/>
      <c r="F238" s="43"/>
      <c r="P238" s="68"/>
      <c r="Q238" s="68"/>
      <c r="X238" s="68"/>
      <c r="Y238" s="68"/>
      <c r="AH238" s="43"/>
      <c r="AI238" s="43"/>
    </row>
    <row r="239" spans="5:35" x14ac:dyDescent="0.25">
      <c r="E239" s="43"/>
      <c r="F239" s="43"/>
      <c r="P239" s="68"/>
      <c r="Q239" s="68"/>
      <c r="X239" s="68"/>
      <c r="Y239" s="68"/>
      <c r="AH239" s="43"/>
      <c r="AI239" s="43"/>
    </row>
    <row r="240" spans="5:35" x14ac:dyDescent="0.25">
      <c r="E240" s="43"/>
      <c r="F240" s="43"/>
      <c r="P240" s="68"/>
      <c r="Q240" s="68"/>
      <c r="X240" s="68"/>
      <c r="Y240" s="68"/>
      <c r="AH240" s="43"/>
      <c r="AI240" s="43"/>
    </row>
    <row r="241" spans="5:35" x14ac:dyDescent="0.25">
      <c r="E241" s="43"/>
      <c r="F241" s="43"/>
      <c r="P241" s="68"/>
      <c r="Q241" s="68"/>
      <c r="X241" s="68"/>
      <c r="Y241" s="68"/>
      <c r="AH241" s="43"/>
      <c r="AI241" s="43"/>
    </row>
    <row r="242" spans="5:35" x14ac:dyDescent="0.25">
      <c r="E242" s="43"/>
      <c r="F242" s="43"/>
      <c r="P242" s="68"/>
      <c r="Q242" s="68"/>
      <c r="X242" s="68"/>
      <c r="Y242" s="68"/>
      <c r="AH242" s="43"/>
      <c r="AI242" s="43"/>
    </row>
    <row r="243" spans="5:35" x14ac:dyDescent="0.25">
      <c r="E243" s="43"/>
      <c r="F243" s="43"/>
      <c r="P243" s="68"/>
      <c r="Q243" s="68"/>
      <c r="X243" s="68"/>
      <c r="Y243" s="68"/>
      <c r="AH243" s="43"/>
      <c r="AI243" s="43"/>
    </row>
    <row r="244" spans="5:35" x14ac:dyDescent="0.25">
      <c r="E244" s="43"/>
      <c r="F244" s="43"/>
      <c r="P244" s="68"/>
      <c r="Q244" s="68"/>
      <c r="X244" s="68"/>
      <c r="Y244" s="68"/>
      <c r="AH244" s="43"/>
      <c r="AI244" s="43"/>
    </row>
    <row r="245" spans="5:35" x14ac:dyDescent="0.25">
      <c r="E245" s="43"/>
      <c r="F245" s="43"/>
      <c r="P245" s="68"/>
      <c r="Q245" s="68"/>
      <c r="X245" s="68"/>
      <c r="Y245" s="68"/>
      <c r="AH245" s="43"/>
      <c r="AI245" s="43"/>
    </row>
    <row r="246" spans="5:35" x14ac:dyDescent="0.25">
      <c r="E246" s="43"/>
      <c r="F246" s="43"/>
      <c r="P246" s="68"/>
      <c r="Q246" s="68"/>
      <c r="X246" s="68"/>
      <c r="Y246" s="68"/>
      <c r="AH246" s="43"/>
      <c r="AI246" s="43"/>
    </row>
    <row r="247" spans="5:35" x14ac:dyDescent="0.25">
      <c r="E247" s="43"/>
      <c r="F247" s="43"/>
      <c r="P247" s="68"/>
      <c r="Q247" s="68"/>
      <c r="X247" s="68"/>
      <c r="Y247" s="68"/>
      <c r="AH247" s="43"/>
      <c r="AI247" s="43"/>
    </row>
    <row r="248" spans="5:35" x14ac:dyDescent="0.25">
      <c r="E248" s="43"/>
      <c r="F248" s="43"/>
      <c r="P248" s="68"/>
      <c r="Q248" s="68"/>
      <c r="X248" s="68"/>
      <c r="Y248" s="68"/>
      <c r="AH248" s="43"/>
      <c r="AI248" s="43"/>
    </row>
    <row r="249" spans="5:35" x14ac:dyDescent="0.25">
      <c r="E249" s="43"/>
      <c r="F249" s="43"/>
      <c r="P249" s="68"/>
      <c r="Q249" s="68"/>
      <c r="X249" s="68"/>
      <c r="Y249" s="68"/>
      <c r="AH249" s="43"/>
      <c r="AI249" s="43"/>
    </row>
    <row r="250" spans="5:35" x14ac:dyDescent="0.25">
      <c r="E250" s="43"/>
      <c r="F250" s="43"/>
      <c r="P250" s="68"/>
      <c r="Q250" s="68"/>
      <c r="X250" s="68"/>
      <c r="Y250" s="68"/>
      <c r="AH250" s="43"/>
      <c r="AI250" s="43"/>
    </row>
    <row r="251" spans="5:35" x14ac:dyDescent="0.25">
      <c r="E251" s="43"/>
      <c r="F251" s="43"/>
      <c r="P251" s="68"/>
      <c r="Q251" s="68"/>
      <c r="X251" s="68"/>
      <c r="Y251" s="68"/>
      <c r="AH251" s="43"/>
      <c r="AI251" s="43"/>
    </row>
    <row r="252" spans="5:35" x14ac:dyDescent="0.25">
      <c r="E252" s="43"/>
      <c r="F252" s="43"/>
      <c r="P252" s="68"/>
      <c r="Q252" s="68"/>
      <c r="X252" s="68"/>
      <c r="Y252" s="68"/>
      <c r="AH252" s="43"/>
      <c r="AI252" s="43"/>
    </row>
    <row r="253" spans="5:35" x14ac:dyDescent="0.25">
      <c r="E253" s="43"/>
      <c r="F253" s="43"/>
      <c r="P253" s="68"/>
      <c r="Q253" s="68"/>
      <c r="X253" s="68"/>
      <c r="Y253" s="68"/>
      <c r="AH253" s="43"/>
      <c r="AI253" s="43"/>
    </row>
    <row r="254" spans="5:35" x14ac:dyDescent="0.25">
      <c r="E254" s="43"/>
      <c r="F254" s="43"/>
      <c r="P254" s="68"/>
      <c r="Q254" s="68"/>
      <c r="X254" s="68"/>
      <c r="Y254" s="68"/>
      <c r="AH254" s="43"/>
      <c r="AI254" s="43"/>
    </row>
    <row r="255" spans="5:35" x14ac:dyDescent="0.25">
      <c r="E255" s="43"/>
      <c r="F255" s="43"/>
      <c r="P255" s="68"/>
      <c r="Q255" s="68"/>
      <c r="X255" s="68"/>
      <c r="Y255" s="68"/>
      <c r="AH255" s="43"/>
      <c r="AI255" s="43"/>
    </row>
    <row r="256" spans="5:35" x14ac:dyDescent="0.25">
      <c r="E256" s="43"/>
      <c r="F256" s="43"/>
      <c r="P256" s="68"/>
      <c r="Q256" s="68"/>
      <c r="X256" s="68"/>
      <c r="Y256" s="68"/>
      <c r="AH256" s="43"/>
      <c r="AI256" s="43"/>
    </row>
    <row r="257" spans="5:35" x14ac:dyDescent="0.25">
      <c r="E257" s="43"/>
      <c r="F257" s="43"/>
      <c r="P257" s="68"/>
      <c r="Q257" s="68"/>
      <c r="X257" s="68"/>
      <c r="Y257" s="68"/>
      <c r="AH257" s="43"/>
      <c r="AI257" s="43"/>
    </row>
    <row r="258" spans="5:35" x14ac:dyDescent="0.25">
      <c r="E258" s="43"/>
      <c r="F258" s="43"/>
      <c r="P258" s="68"/>
      <c r="Q258" s="68"/>
      <c r="X258" s="68"/>
      <c r="Y258" s="68"/>
      <c r="AH258" s="43"/>
      <c r="AI258" s="43"/>
    </row>
    <row r="259" spans="5:35" x14ac:dyDescent="0.25">
      <c r="E259" s="43"/>
      <c r="F259" s="43"/>
      <c r="P259" s="68"/>
      <c r="Q259" s="68"/>
      <c r="X259" s="68"/>
      <c r="Y259" s="68"/>
      <c r="AH259" s="43"/>
      <c r="AI259" s="43"/>
    </row>
    <row r="260" spans="5:35" x14ac:dyDescent="0.25">
      <c r="E260" s="43"/>
      <c r="F260" s="43"/>
      <c r="P260" s="68"/>
      <c r="Q260" s="68"/>
      <c r="X260" s="68"/>
      <c r="Y260" s="68"/>
      <c r="AH260" s="43"/>
      <c r="AI260" s="43"/>
    </row>
    <row r="261" spans="5:35" x14ac:dyDescent="0.25">
      <c r="E261" s="43"/>
      <c r="F261" s="43"/>
      <c r="P261" s="68"/>
      <c r="Q261" s="68"/>
      <c r="X261" s="68"/>
      <c r="Y261" s="68"/>
      <c r="AH261" s="43"/>
      <c r="AI261" s="43"/>
    </row>
    <row r="262" spans="5:35" x14ac:dyDescent="0.25">
      <c r="E262" s="43"/>
      <c r="F262" s="43"/>
      <c r="P262" s="68"/>
      <c r="Q262" s="68"/>
      <c r="X262" s="68"/>
      <c r="Y262" s="68"/>
      <c r="AH262" s="43"/>
      <c r="AI262" s="43"/>
    </row>
    <row r="263" spans="5:35" x14ac:dyDescent="0.25">
      <c r="E263" s="43"/>
      <c r="F263" s="43"/>
      <c r="P263" s="68"/>
      <c r="Q263" s="68"/>
      <c r="X263" s="68"/>
      <c r="Y263" s="68"/>
      <c r="AH263" s="43"/>
      <c r="AI263" s="43"/>
    </row>
    <row r="264" spans="5:35" x14ac:dyDescent="0.25">
      <c r="E264" s="43"/>
      <c r="F264" s="43"/>
      <c r="P264" s="68"/>
      <c r="Q264" s="68"/>
      <c r="X264" s="68"/>
      <c r="Y264" s="68"/>
      <c r="AH264" s="43"/>
      <c r="AI264" s="43"/>
    </row>
    <row r="265" spans="5:35" x14ac:dyDescent="0.25">
      <c r="E265" s="43"/>
      <c r="F265" s="43"/>
      <c r="P265" s="68"/>
      <c r="Q265" s="68"/>
      <c r="X265" s="68"/>
      <c r="Y265" s="68"/>
      <c r="AH265" s="43"/>
      <c r="AI265" s="43"/>
    </row>
    <row r="266" spans="5:35" x14ac:dyDescent="0.25">
      <c r="E266" s="43"/>
      <c r="F266" s="43"/>
      <c r="P266" s="68"/>
      <c r="Q266" s="68"/>
      <c r="X266" s="68"/>
      <c r="Y266" s="68"/>
      <c r="AH266" s="43"/>
      <c r="AI266" s="43"/>
    </row>
    <row r="267" spans="5:35" x14ac:dyDescent="0.25">
      <c r="E267" s="43"/>
      <c r="F267" s="43"/>
      <c r="P267" s="68"/>
      <c r="Q267" s="68"/>
      <c r="X267" s="68"/>
      <c r="Y267" s="68"/>
      <c r="AH267" s="43"/>
      <c r="AI267" s="43"/>
    </row>
    <row r="268" spans="5:35" x14ac:dyDescent="0.25">
      <c r="E268" s="43"/>
      <c r="F268" s="43"/>
      <c r="P268" s="68"/>
      <c r="Q268" s="68"/>
      <c r="X268" s="68"/>
      <c r="Y268" s="68"/>
      <c r="AH268" s="43"/>
      <c r="AI268" s="43"/>
    </row>
    <row r="269" spans="5:35" x14ac:dyDescent="0.25">
      <c r="E269" s="43"/>
      <c r="F269" s="43"/>
      <c r="P269" s="68"/>
      <c r="Q269" s="68"/>
      <c r="X269" s="68"/>
      <c r="Y269" s="68"/>
      <c r="AH269" s="43"/>
      <c r="AI269" s="43"/>
    </row>
    <row r="270" spans="5:35" x14ac:dyDescent="0.25">
      <c r="E270" s="43"/>
      <c r="F270" s="43"/>
      <c r="P270" s="68"/>
      <c r="Q270" s="68"/>
      <c r="X270" s="68"/>
      <c r="Y270" s="68"/>
      <c r="AH270" s="43"/>
      <c r="AI270" s="43"/>
    </row>
    <row r="271" spans="5:35" x14ac:dyDescent="0.25">
      <c r="E271" s="43"/>
      <c r="F271" s="43"/>
      <c r="P271" s="68"/>
      <c r="Q271" s="68"/>
      <c r="X271" s="68"/>
      <c r="Y271" s="68"/>
      <c r="AH271" s="43"/>
      <c r="AI271" s="43"/>
    </row>
    <row r="272" spans="5:35" x14ac:dyDescent="0.25">
      <c r="E272" s="43"/>
      <c r="F272" s="43"/>
      <c r="P272" s="68"/>
      <c r="Q272" s="68"/>
      <c r="X272" s="68"/>
      <c r="Y272" s="68"/>
      <c r="AH272" s="43"/>
      <c r="AI272" s="43"/>
    </row>
    <row r="273" spans="5:35" x14ac:dyDescent="0.25">
      <c r="E273" s="43"/>
      <c r="F273" s="43"/>
      <c r="P273" s="68"/>
      <c r="Q273" s="68"/>
      <c r="X273" s="68"/>
      <c r="Y273" s="68"/>
      <c r="AH273" s="43"/>
      <c r="AI273" s="43"/>
    </row>
    <row r="274" spans="5:35" x14ac:dyDescent="0.25">
      <c r="E274" s="43"/>
      <c r="F274" s="43"/>
      <c r="P274" s="68"/>
      <c r="Q274" s="68"/>
      <c r="X274" s="68"/>
      <c r="Y274" s="68"/>
      <c r="AH274" s="43"/>
      <c r="AI274" s="43"/>
    </row>
    <row r="275" spans="5:35" x14ac:dyDescent="0.25">
      <c r="E275" s="43"/>
      <c r="F275" s="43"/>
      <c r="P275" s="68"/>
      <c r="Q275" s="68"/>
      <c r="X275" s="68"/>
      <c r="Y275" s="68"/>
      <c r="AH275" s="43"/>
      <c r="AI275" s="43"/>
    </row>
    <row r="276" spans="5:35" x14ac:dyDescent="0.25">
      <c r="E276" s="43"/>
      <c r="F276" s="43"/>
      <c r="P276" s="68"/>
      <c r="Q276" s="68"/>
      <c r="X276" s="68"/>
      <c r="Y276" s="68"/>
      <c r="AH276" s="43"/>
      <c r="AI276" s="43"/>
    </row>
    <row r="277" spans="5:35" x14ac:dyDescent="0.25">
      <c r="E277" s="43"/>
      <c r="F277" s="43"/>
      <c r="P277" s="68"/>
      <c r="Q277" s="68"/>
      <c r="X277" s="68"/>
      <c r="Y277" s="68"/>
      <c r="AH277" s="43"/>
      <c r="AI277" s="43"/>
    </row>
    <row r="278" spans="5:35" x14ac:dyDescent="0.25">
      <c r="E278" s="43"/>
      <c r="F278" s="43"/>
      <c r="P278" s="68"/>
      <c r="Q278" s="68"/>
      <c r="X278" s="68"/>
      <c r="Y278" s="68"/>
      <c r="AH278" s="43"/>
      <c r="AI278" s="43"/>
    </row>
    <row r="279" spans="5:35" x14ac:dyDescent="0.25">
      <c r="E279" s="43"/>
      <c r="F279" s="43"/>
      <c r="P279" s="68"/>
      <c r="Q279" s="68"/>
      <c r="X279" s="68"/>
      <c r="Y279" s="68"/>
      <c r="AH279" s="43"/>
      <c r="AI279" s="43"/>
    </row>
    <row r="280" spans="5:35" x14ac:dyDescent="0.25">
      <c r="E280" s="43"/>
      <c r="F280" s="43"/>
      <c r="P280" s="68"/>
      <c r="Q280" s="68"/>
      <c r="X280" s="68"/>
      <c r="Y280" s="68"/>
      <c r="AH280" s="43"/>
      <c r="AI280" s="43"/>
    </row>
    <row r="281" spans="5:35" x14ac:dyDescent="0.25">
      <c r="E281" s="43"/>
      <c r="F281" s="43"/>
      <c r="P281" s="68"/>
      <c r="Q281" s="68"/>
      <c r="X281" s="68"/>
      <c r="Y281" s="68"/>
      <c r="AH281" s="43"/>
      <c r="AI281" s="43"/>
    </row>
    <row r="282" spans="5:35" x14ac:dyDescent="0.25">
      <c r="E282" s="43"/>
      <c r="F282" s="43"/>
      <c r="P282" s="68"/>
      <c r="Q282" s="68"/>
      <c r="X282" s="68"/>
      <c r="Y282" s="68"/>
      <c r="AH282" s="43"/>
      <c r="AI282" s="43"/>
    </row>
    <row r="283" spans="5:35" x14ac:dyDescent="0.25">
      <c r="E283" s="43"/>
      <c r="F283" s="43"/>
      <c r="P283" s="68"/>
      <c r="Q283" s="68"/>
      <c r="X283" s="68"/>
      <c r="Y283" s="68"/>
      <c r="AH283" s="43"/>
      <c r="AI283" s="43"/>
    </row>
    <row r="284" spans="5:35" x14ac:dyDescent="0.25">
      <c r="E284" s="43"/>
      <c r="F284" s="43"/>
      <c r="P284" s="68"/>
      <c r="Q284" s="68"/>
      <c r="X284" s="68"/>
      <c r="Y284" s="68"/>
      <c r="AH284" s="43"/>
      <c r="AI284" s="43"/>
    </row>
    <row r="285" spans="5:35" x14ac:dyDescent="0.25">
      <c r="E285" s="43"/>
      <c r="F285" s="43"/>
      <c r="P285" s="68"/>
      <c r="Q285" s="68"/>
      <c r="X285" s="68"/>
      <c r="Y285" s="68"/>
      <c r="AH285" s="43"/>
      <c r="AI285" s="43"/>
    </row>
    <row r="286" spans="5:35" x14ac:dyDescent="0.25">
      <c r="E286" s="43"/>
      <c r="F286" s="43"/>
      <c r="P286" s="68"/>
      <c r="Q286" s="68"/>
      <c r="X286" s="68"/>
      <c r="Y286" s="68"/>
      <c r="AH286" s="43"/>
      <c r="AI286" s="43"/>
    </row>
    <row r="287" spans="5:35" x14ac:dyDescent="0.25">
      <c r="E287" s="43"/>
      <c r="F287" s="43"/>
      <c r="P287" s="68"/>
      <c r="Q287" s="68"/>
      <c r="X287" s="68"/>
      <c r="Y287" s="68"/>
      <c r="AH287" s="43"/>
      <c r="AI287" s="43"/>
    </row>
    <row r="288" spans="5:35" x14ac:dyDescent="0.25">
      <c r="E288" s="43"/>
      <c r="F288" s="43"/>
      <c r="P288" s="68"/>
      <c r="Q288" s="68"/>
      <c r="X288" s="68"/>
      <c r="Y288" s="68"/>
      <c r="AH288" s="43"/>
      <c r="AI288" s="43"/>
    </row>
    <row r="289" spans="5:35" x14ac:dyDescent="0.25">
      <c r="E289" s="43"/>
      <c r="F289" s="43"/>
      <c r="P289" s="68"/>
      <c r="Q289" s="68"/>
      <c r="X289" s="68"/>
      <c r="Y289" s="68"/>
      <c r="AH289" s="43"/>
      <c r="AI289" s="43"/>
    </row>
    <row r="290" spans="5:35" x14ac:dyDescent="0.25">
      <c r="E290" s="43"/>
      <c r="F290" s="43"/>
      <c r="P290" s="68"/>
      <c r="Q290" s="68"/>
      <c r="X290" s="68"/>
      <c r="Y290" s="68"/>
      <c r="AH290" s="43"/>
      <c r="AI290" s="43"/>
    </row>
    <row r="291" spans="5:35" x14ac:dyDescent="0.25">
      <c r="E291" s="43"/>
      <c r="F291" s="43"/>
      <c r="P291" s="68"/>
      <c r="Q291" s="68"/>
      <c r="X291" s="68"/>
      <c r="Y291" s="68"/>
      <c r="AH291" s="43"/>
      <c r="AI291" s="43"/>
    </row>
    <row r="292" spans="5:35" x14ac:dyDescent="0.25">
      <c r="E292" s="43"/>
      <c r="F292" s="43"/>
      <c r="P292" s="68"/>
      <c r="Q292" s="68"/>
      <c r="X292" s="68"/>
      <c r="Y292" s="68"/>
      <c r="AH292" s="43"/>
      <c r="AI292" s="43"/>
    </row>
    <row r="293" spans="5:35" x14ac:dyDescent="0.25">
      <c r="E293" s="43"/>
      <c r="F293" s="43"/>
      <c r="P293" s="68"/>
      <c r="Q293" s="68"/>
      <c r="X293" s="68"/>
      <c r="Y293" s="68"/>
      <c r="AH293" s="43"/>
      <c r="AI293" s="43"/>
    </row>
    <row r="294" spans="5:35" x14ac:dyDescent="0.25">
      <c r="E294" s="43"/>
      <c r="F294" s="43"/>
      <c r="P294" s="68"/>
      <c r="Q294" s="68"/>
      <c r="X294" s="68"/>
      <c r="Y294" s="68"/>
      <c r="AH294" s="43"/>
      <c r="AI294" s="43"/>
    </row>
    <row r="295" spans="5:35" x14ac:dyDescent="0.25">
      <c r="E295" s="43"/>
      <c r="F295" s="43"/>
      <c r="P295" s="68"/>
      <c r="Q295" s="68"/>
      <c r="X295" s="68"/>
      <c r="Y295" s="68"/>
      <c r="AH295" s="43"/>
      <c r="AI295" s="43"/>
    </row>
    <row r="296" spans="5:35" x14ac:dyDescent="0.25">
      <c r="E296" s="43"/>
      <c r="F296" s="43"/>
      <c r="P296" s="68"/>
      <c r="Q296" s="68"/>
      <c r="X296" s="68"/>
      <c r="Y296" s="68"/>
      <c r="AH296" s="43"/>
      <c r="AI296" s="43"/>
    </row>
    <row r="297" spans="5:35" x14ac:dyDescent="0.25">
      <c r="E297" s="43"/>
      <c r="F297" s="43"/>
      <c r="P297" s="68"/>
      <c r="Q297" s="68"/>
      <c r="X297" s="68"/>
      <c r="Y297" s="68"/>
      <c r="AH297" s="43"/>
      <c r="AI297" s="43"/>
    </row>
    <row r="298" spans="5:35" x14ac:dyDescent="0.25">
      <c r="E298" s="43"/>
      <c r="F298" s="43"/>
      <c r="P298" s="68"/>
      <c r="Q298" s="68"/>
      <c r="X298" s="68"/>
      <c r="Y298" s="68"/>
      <c r="AH298" s="43"/>
      <c r="AI298" s="43"/>
    </row>
    <row r="299" spans="5:35" x14ac:dyDescent="0.25">
      <c r="E299" s="43"/>
      <c r="F299" s="43"/>
      <c r="P299" s="68"/>
      <c r="Q299" s="68"/>
      <c r="X299" s="68"/>
      <c r="Y299" s="68"/>
      <c r="AH299" s="43"/>
      <c r="AI299" s="43"/>
    </row>
    <row r="300" spans="5:35" x14ac:dyDescent="0.25">
      <c r="E300" s="43"/>
      <c r="F300" s="43"/>
      <c r="P300" s="68"/>
      <c r="Q300" s="68"/>
      <c r="X300" s="68"/>
      <c r="Y300" s="68"/>
      <c r="AH300" s="43"/>
      <c r="AI300" s="43"/>
    </row>
    <row r="301" spans="5:35" x14ac:dyDescent="0.25">
      <c r="E301" s="43"/>
      <c r="F301" s="43"/>
      <c r="P301" s="68"/>
      <c r="Q301" s="68"/>
      <c r="X301" s="68"/>
      <c r="Y301" s="68"/>
      <c r="AH301" s="43"/>
      <c r="AI301" s="43"/>
    </row>
    <row r="302" spans="5:35" x14ac:dyDescent="0.25">
      <c r="E302" s="43"/>
      <c r="F302" s="43"/>
      <c r="P302" s="68"/>
      <c r="Q302" s="68"/>
      <c r="X302" s="68"/>
      <c r="Y302" s="68"/>
      <c r="AH302" s="43"/>
      <c r="AI302" s="43"/>
    </row>
    <row r="303" spans="5:35" x14ac:dyDescent="0.25">
      <c r="E303" s="43"/>
      <c r="F303" s="43"/>
      <c r="P303" s="68"/>
      <c r="Q303" s="68"/>
      <c r="X303" s="68"/>
      <c r="Y303" s="68"/>
      <c r="AH303" s="43"/>
      <c r="AI303" s="43"/>
    </row>
    <row r="304" spans="5:35" x14ac:dyDescent="0.25">
      <c r="E304" s="43"/>
      <c r="F304" s="43"/>
      <c r="P304" s="68"/>
      <c r="Q304" s="68"/>
      <c r="X304" s="68"/>
      <c r="Y304" s="68"/>
      <c r="AH304" s="43"/>
      <c r="AI304" s="43"/>
    </row>
    <row r="305" spans="5:35" x14ac:dyDescent="0.25">
      <c r="E305" s="43"/>
      <c r="F305" s="43"/>
      <c r="P305" s="68"/>
      <c r="Q305" s="68"/>
      <c r="X305" s="68"/>
      <c r="Y305" s="68"/>
      <c r="AH305" s="43"/>
      <c r="AI305" s="43"/>
    </row>
    <row r="306" spans="5:35" x14ac:dyDescent="0.25">
      <c r="E306" s="43"/>
      <c r="F306" s="43"/>
      <c r="P306" s="68"/>
      <c r="Q306" s="68"/>
      <c r="X306" s="68"/>
      <c r="Y306" s="68"/>
      <c r="AH306" s="43"/>
      <c r="AI306" s="43"/>
    </row>
    <row r="307" spans="5:35" x14ac:dyDescent="0.25">
      <c r="E307" s="43"/>
      <c r="F307" s="43"/>
      <c r="P307" s="68"/>
      <c r="Q307" s="68"/>
      <c r="X307" s="68"/>
      <c r="Y307" s="68"/>
      <c r="AH307" s="43"/>
      <c r="AI307" s="43"/>
    </row>
    <row r="308" spans="5:35" x14ac:dyDescent="0.25">
      <c r="E308" s="43"/>
      <c r="F308" s="43"/>
      <c r="P308" s="68"/>
      <c r="Q308" s="68"/>
      <c r="X308" s="68"/>
      <c r="Y308" s="68"/>
      <c r="AH308" s="43"/>
      <c r="AI308" s="43"/>
    </row>
    <row r="309" spans="5:35" x14ac:dyDescent="0.25">
      <c r="E309" s="43"/>
      <c r="F309" s="43"/>
      <c r="P309" s="68"/>
      <c r="Q309" s="68"/>
      <c r="X309" s="68"/>
      <c r="Y309" s="68"/>
      <c r="AH309" s="43"/>
      <c r="AI309" s="43"/>
    </row>
    <row r="310" spans="5:35" x14ac:dyDescent="0.25">
      <c r="E310" s="43"/>
      <c r="F310" s="43"/>
      <c r="P310" s="68"/>
      <c r="Q310" s="68"/>
      <c r="X310" s="68"/>
      <c r="Y310" s="68"/>
      <c r="AH310" s="43"/>
      <c r="AI310" s="43"/>
    </row>
    <row r="311" spans="5:35" x14ac:dyDescent="0.25">
      <c r="E311" s="43"/>
      <c r="F311" s="43"/>
      <c r="P311" s="68"/>
      <c r="Q311" s="68"/>
      <c r="X311" s="68"/>
      <c r="Y311" s="68"/>
      <c r="AH311" s="43"/>
      <c r="AI311" s="43"/>
    </row>
    <row r="312" spans="5:35" x14ac:dyDescent="0.25">
      <c r="E312" s="43"/>
      <c r="F312" s="43"/>
      <c r="P312" s="68"/>
      <c r="Q312" s="68"/>
      <c r="X312" s="68"/>
      <c r="Y312" s="68"/>
      <c r="AH312" s="43"/>
      <c r="AI312" s="43"/>
    </row>
    <row r="313" spans="5:35" x14ac:dyDescent="0.25">
      <c r="E313" s="43"/>
      <c r="F313" s="43"/>
      <c r="P313" s="68"/>
      <c r="Q313" s="68"/>
      <c r="X313" s="68"/>
      <c r="Y313" s="68"/>
      <c r="AH313" s="43"/>
      <c r="AI313" s="43"/>
    </row>
    <row r="314" spans="5:35" x14ac:dyDescent="0.25">
      <c r="E314" s="43"/>
      <c r="F314" s="43"/>
      <c r="P314" s="68"/>
      <c r="Q314" s="68"/>
      <c r="X314" s="68"/>
      <c r="Y314" s="68"/>
      <c r="AH314" s="43"/>
      <c r="AI314" s="43"/>
    </row>
    <row r="315" spans="5:35" x14ac:dyDescent="0.25">
      <c r="E315" s="43"/>
      <c r="F315" s="43"/>
      <c r="P315" s="68"/>
      <c r="Q315" s="68"/>
      <c r="X315" s="68"/>
      <c r="Y315" s="68"/>
      <c r="AH315" s="43"/>
      <c r="AI315" s="43"/>
    </row>
    <row r="316" spans="5:35" x14ac:dyDescent="0.25">
      <c r="E316" s="43"/>
      <c r="F316" s="43"/>
      <c r="P316" s="68"/>
      <c r="Q316" s="68"/>
      <c r="X316" s="68"/>
      <c r="Y316" s="68"/>
      <c r="AH316" s="43"/>
      <c r="AI316" s="43"/>
    </row>
    <row r="317" spans="5:35" x14ac:dyDescent="0.25">
      <c r="E317" s="43"/>
      <c r="F317" s="43"/>
      <c r="P317" s="68"/>
      <c r="Q317" s="68"/>
      <c r="X317" s="68"/>
      <c r="Y317" s="68"/>
      <c r="AH317" s="43"/>
      <c r="AI317" s="43"/>
    </row>
    <row r="318" spans="5:35" x14ac:dyDescent="0.25">
      <c r="E318" s="43"/>
      <c r="F318" s="43"/>
      <c r="P318" s="68"/>
      <c r="Q318" s="68"/>
      <c r="X318" s="68"/>
      <c r="Y318" s="68"/>
      <c r="AH318" s="43"/>
      <c r="AI318" s="43"/>
    </row>
    <row r="319" spans="5:35" x14ac:dyDescent="0.25">
      <c r="E319" s="43"/>
      <c r="F319" s="43"/>
      <c r="P319" s="68"/>
      <c r="Q319" s="68"/>
      <c r="X319" s="68"/>
      <c r="Y319" s="68"/>
      <c r="AH319" s="43"/>
      <c r="AI319" s="43"/>
    </row>
    <row r="320" spans="5:35" x14ac:dyDescent="0.25">
      <c r="E320" s="43"/>
      <c r="F320" s="43"/>
      <c r="P320" s="68"/>
      <c r="Q320" s="68"/>
      <c r="X320" s="68"/>
      <c r="Y320" s="68"/>
      <c r="AH320" s="43"/>
      <c r="AI320" s="43"/>
    </row>
    <row r="321" spans="5:35" x14ac:dyDescent="0.25">
      <c r="E321" s="43"/>
      <c r="F321" s="43"/>
      <c r="P321" s="68"/>
      <c r="Q321" s="68"/>
      <c r="X321" s="68"/>
      <c r="Y321" s="68"/>
      <c r="AH321" s="43"/>
      <c r="AI321" s="43"/>
    </row>
    <row r="322" spans="5:35" x14ac:dyDescent="0.25">
      <c r="E322" s="43"/>
      <c r="F322" s="43"/>
      <c r="P322" s="68"/>
      <c r="Q322" s="68"/>
      <c r="X322" s="68"/>
      <c r="Y322" s="68"/>
      <c r="AH322" s="43"/>
      <c r="AI322" s="43"/>
    </row>
    <row r="323" spans="5:35" x14ac:dyDescent="0.25">
      <c r="E323" s="43"/>
      <c r="F323" s="43"/>
      <c r="P323" s="68"/>
      <c r="Q323" s="68"/>
      <c r="X323" s="68"/>
      <c r="Y323" s="68"/>
      <c r="AH323" s="43"/>
      <c r="AI323" s="43"/>
    </row>
    <row r="324" spans="5:35" x14ac:dyDescent="0.25">
      <c r="E324" s="43"/>
      <c r="F324" s="43"/>
      <c r="P324" s="68"/>
      <c r="Q324" s="68"/>
      <c r="X324" s="68"/>
      <c r="Y324" s="68"/>
      <c r="AH324" s="43"/>
      <c r="AI324" s="43"/>
    </row>
    <row r="325" spans="5:35" x14ac:dyDescent="0.25">
      <c r="E325" s="43"/>
      <c r="F325" s="43"/>
      <c r="P325" s="68"/>
      <c r="Q325" s="68"/>
      <c r="X325" s="68"/>
      <c r="Y325" s="68"/>
      <c r="AH325" s="43"/>
      <c r="AI325" s="43"/>
    </row>
    <row r="326" spans="5:35" x14ac:dyDescent="0.25">
      <c r="E326" s="43"/>
      <c r="F326" s="43"/>
      <c r="P326" s="68"/>
      <c r="Q326" s="68"/>
      <c r="X326" s="68"/>
      <c r="Y326" s="68"/>
      <c r="AH326" s="43"/>
      <c r="AI326" s="43"/>
    </row>
    <row r="327" spans="5:35" x14ac:dyDescent="0.25">
      <c r="E327" s="43"/>
      <c r="F327" s="43"/>
      <c r="P327" s="68"/>
      <c r="Q327" s="68"/>
      <c r="X327" s="68"/>
      <c r="Y327" s="68"/>
      <c r="AH327" s="43"/>
      <c r="AI327" s="43"/>
    </row>
    <row r="328" spans="5:35" x14ac:dyDescent="0.25">
      <c r="E328" s="43"/>
      <c r="F328" s="43"/>
      <c r="P328" s="68"/>
      <c r="Q328" s="68"/>
      <c r="X328" s="68"/>
      <c r="Y328" s="68"/>
      <c r="AH328" s="43"/>
      <c r="AI328" s="43"/>
    </row>
    <row r="329" spans="5:35" x14ac:dyDescent="0.25">
      <c r="E329" s="43"/>
      <c r="F329" s="43"/>
      <c r="P329" s="68"/>
      <c r="Q329" s="68"/>
      <c r="X329" s="68"/>
      <c r="Y329" s="68"/>
      <c r="AH329" s="43"/>
      <c r="AI329" s="43"/>
    </row>
    <row r="330" spans="5:35" x14ac:dyDescent="0.25">
      <c r="E330" s="43"/>
      <c r="F330" s="43"/>
      <c r="P330" s="68"/>
      <c r="Q330" s="68"/>
      <c r="X330" s="68"/>
      <c r="Y330" s="68"/>
      <c r="AH330" s="43"/>
      <c r="AI330" s="43"/>
    </row>
    <row r="331" spans="5:35" x14ac:dyDescent="0.25">
      <c r="E331" s="43"/>
      <c r="F331" s="43"/>
      <c r="P331" s="68"/>
      <c r="Q331" s="68"/>
      <c r="X331" s="68"/>
      <c r="Y331" s="68"/>
      <c r="AH331" s="43"/>
      <c r="AI331" s="43"/>
    </row>
    <row r="332" spans="5:35" x14ac:dyDescent="0.25">
      <c r="E332" s="43"/>
      <c r="F332" s="43"/>
      <c r="P332" s="68"/>
      <c r="Q332" s="68"/>
      <c r="X332" s="68"/>
      <c r="Y332" s="68"/>
      <c r="AH332" s="43"/>
      <c r="AI332" s="43"/>
    </row>
    <row r="333" spans="5:35" x14ac:dyDescent="0.25">
      <c r="E333" s="43"/>
      <c r="F333" s="43"/>
      <c r="P333" s="68"/>
      <c r="Q333" s="68"/>
      <c r="X333" s="68"/>
      <c r="Y333" s="68"/>
      <c r="AH333" s="43"/>
      <c r="AI333" s="43"/>
    </row>
    <row r="334" spans="5:35" x14ac:dyDescent="0.25">
      <c r="E334" s="43"/>
      <c r="F334" s="43"/>
      <c r="P334" s="68"/>
      <c r="Q334" s="68"/>
      <c r="X334" s="68"/>
      <c r="Y334" s="68"/>
      <c r="AH334" s="43"/>
      <c r="AI334" s="43"/>
    </row>
    <row r="335" spans="5:35" x14ac:dyDescent="0.25">
      <c r="E335" s="43"/>
      <c r="F335" s="43"/>
      <c r="P335" s="68"/>
      <c r="Q335" s="68"/>
      <c r="X335" s="68"/>
      <c r="Y335" s="68"/>
      <c r="AH335" s="43"/>
      <c r="AI335" s="43"/>
    </row>
    <row r="336" spans="5:35" x14ac:dyDescent="0.25">
      <c r="E336" s="43"/>
      <c r="F336" s="43"/>
      <c r="P336" s="68"/>
      <c r="Q336" s="68"/>
      <c r="X336" s="68"/>
      <c r="Y336" s="68"/>
      <c r="AH336" s="43"/>
      <c r="AI336" s="43"/>
    </row>
    <row r="337" spans="5:35" x14ac:dyDescent="0.25">
      <c r="E337" s="43"/>
      <c r="F337" s="43"/>
      <c r="P337" s="68"/>
      <c r="Q337" s="68"/>
      <c r="X337" s="68"/>
      <c r="Y337" s="68"/>
      <c r="AH337" s="43"/>
      <c r="AI337" s="43"/>
    </row>
    <row r="338" spans="5:35" x14ac:dyDescent="0.25">
      <c r="E338" s="43"/>
      <c r="F338" s="43"/>
      <c r="P338" s="68"/>
      <c r="Q338" s="68"/>
      <c r="X338" s="68"/>
      <c r="Y338" s="68"/>
      <c r="AH338" s="43"/>
      <c r="AI338" s="43"/>
    </row>
    <row r="339" spans="5:35" x14ac:dyDescent="0.25">
      <c r="E339" s="43"/>
      <c r="F339" s="43"/>
      <c r="P339" s="68"/>
      <c r="Q339" s="68"/>
      <c r="X339" s="68"/>
      <c r="Y339" s="68"/>
      <c r="AH339" s="43"/>
      <c r="AI339" s="43"/>
    </row>
    <row r="340" spans="5:35" x14ac:dyDescent="0.25">
      <c r="E340" s="43"/>
      <c r="F340" s="43"/>
      <c r="P340" s="68"/>
      <c r="Q340" s="68"/>
      <c r="X340" s="68"/>
      <c r="Y340" s="68"/>
      <c r="AH340" s="43"/>
      <c r="AI340" s="43"/>
    </row>
    <row r="341" spans="5:35" x14ac:dyDescent="0.25">
      <c r="E341" s="43"/>
      <c r="F341" s="43"/>
      <c r="P341" s="68"/>
      <c r="Q341" s="68"/>
      <c r="X341" s="68"/>
      <c r="Y341" s="68"/>
      <c r="AH341" s="43"/>
      <c r="AI341" s="43"/>
    </row>
    <row r="342" spans="5:35" x14ac:dyDescent="0.25">
      <c r="E342" s="43"/>
      <c r="F342" s="43"/>
      <c r="P342" s="68"/>
      <c r="Q342" s="68"/>
      <c r="X342" s="68"/>
      <c r="Y342" s="68"/>
      <c r="AH342" s="43"/>
      <c r="AI342" s="43"/>
    </row>
    <row r="343" spans="5:35" x14ac:dyDescent="0.25">
      <c r="E343" s="43"/>
      <c r="F343" s="43"/>
      <c r="P343" s="68"/>
      <c r="Q343" s="68"/>
      <c r="X343" s="68"/>
      <c r="Y343" s="68"/>
      <c r="AH343" s="43"/>
      <c r="AI343" s="43"/>
    </row>
    <row r="344" spans="5:35" x14ac:dyDescent="0.25">
      <c r="E344" s="43"/>
      <c r="F344" s="43"/>
      <c r="P344" s="68"/>
      <c r="Q344" s="68"/>
      <c r="X344" s="68"/>
      <c r="Y344" s="68"/>
      <c r="AH344" s="43"/>
      <c r="AI344" s="43"/>
    </row>
    <row r="345" spans="5:35" x14ac:dyDescent="0.25">
      <c r="E345" s="43"/>
      <c r="F345" s="43"/>
      <c r="P345" s="68"/>
      <c r="Q345" s="68"/>
      <c r="X345" s="68"/>
      <c r="Y345" s="68"/>
      <c r="AH345" s="43"/>
      <c r="AI345" s="43"/>
    </row>
    <row r="346" spans="5:35" x14ac:dyDescent="0.25">
      <c r="E346" s="43"/>
      <c r="F346" s="43"/>
      <c r="P346" s="68"/>
      <c r="Q346" s="68"/>
      <c r="X346" s="68"/>
      <c r="Y346" s="68"/>
      <c r="AH346" s="43"/>
      <c r="AI346" s="43"/>
    </row>
    <row r="347" spans="5:35" x14ac:dyDescent="0.25">
      <c r="E347" s="43"/>
      <c r="F347" s="43"/>
      <c r="P347" s="68"/>
      <c r="Q347" s="68"/>
      <c r="X347" s="68"/>
      <c r="Y347" s="68"/>
      <c r="AH347" s="43"/>
      <c r="AI347" s="43"/>
    </row>
    <row r="348" spans="5:35" x14ac:dyDescent="0.25">
      <c r="E348" s="43"/>
      <c r="F348" s="43"/>
      <c r="P348" s="68"/>
      <c r="Q348" s="68"/>
      <c r="X348" s="68"/>
      <c r="Y348" s="68"/>
      <c r="AH348" s="43"/>
      <c r="AI348" s="43"/>
    </row>
    <row r="349" spans="5:35" x14ac:dyDescent="0.25">
      <c r="E349" s="43"/>
      <c r="F349" s="43"/>
      <c r="P349" s="68"/>
      <c r="Q349" s="68"/>
      <c r="X349" s="68"/>
      <c r="Y349" s="68"/>
      <c r="AH349" s="43"/>
      <c r="AI349" s="43"/>
    </row>
    <row r="350" spans="5:35" x14ac:dyDescent="0.25">
      <c r="E350" s="43"/>
      <c r="F350" s="43"/>
      <c r="P350" s="68"/>
      <c r="Q350" s="68"/>
      <c r="X350" s="68"/>
      <c r="Y350" s="68"/>
      <c r="AH350" s="43"/>
      <c r="AI350" s="43"/>
    </row>
    <row r="351" spans="5:35" x14ac:dyDescent="0.25">
      <c r="E351" s="43"/>
      <c r="F351" s="43"/>
      <c r="P351" s="68"/>
      <c r="Q351" s="68"/>
      <c r="X351" s="68"/>
      <c r="Y351" s="68"/>
      <c r="AH351" s="43"/>
      <c r="AI351" s="43"/>
    </row>
    <row r="352" spans="5:35" x14ac:dyDescent="0.25">
      <c r="E352" s="43"/>
      <c r="F352" s="43"/>
      <c r="P352" s="68"/>
      <c r="Q352" s="68"/>
      <c r="X352" s="68"/>
      <c r="Y352" s="68"/>
      <c r="AH352" s="43"/>
      <c r="AI352" s="43"/>
    </row>
    <row r="353" spans="5:35" x14ac:dyDescent="0.25">
      <c r="E353" s="43"/>
      <c r="F353" s="43"/>
      <c r="P353" s="68"/>
      <c r="Q353" s="68"/>
      <c r="X353" s="68"/>
      <c r="Y353" s="68"/>
      <c r="AH353" s="43"/>
      <c r="AI353" s="43"/>
    </row>
    <row r="354" spans="5:35" x14ac:dyDescent="0.25">
      <c r="E354" s="43"/>
      <c r="F354" s="43"/>
      <c r="P354" s="68"/>
      <c r="Q354" s="68"/>
      <c r="X354" s="68"/>
      <c r="Y354" s="68"/>
      <c r="AH354" s="43"/>
      <c r="AI354" s="43"/>
    </row>
    <row r="355" spans="5:35" x14ac:dyDescent="0.25">
      <c r="E355" s="43"/>
      <c r="F355" s="43"/>
      <c r="P355" s="68"/>
      <c r="Q355" s="68"/>
      <c r="X355" s="68"/>
      <c r="Y355" s="68"/>
      <c r="AH355" s="43"/>
      <c r="AI355" s="43"/>
    </row>
    <row r="356" spans="5:35" x14ac:dyDescent="0.25">
      <c r="E356" s="43"/>
      <c r="F356" s="43"/>
      <c r="P356" s="68"/>
      <c r="Q356" s="68"/>
      <c r="X356" s="68"/>
      <c r="Y356" s="68"/>
      <c r="AH356" s="43"/>
      <c r="AI356" s="43"/>
    </row>
    <row r="357" spans="5:35" x14ac:dyDescent="0.25">
      <c r="E357" s="43"/>
      <c r="F357" s="43"/>
      <c r="P357" s="68"/>
      <c r="Q357" s="68"/>
      <c r="X357" s="68"/>
      <c r="Y357" s="68"/>
      <c r="AH357" s="43"/>
      <c r="AI357" s="43"/>
    </row>
    <row r="358" spans="5:35" x14ac:dyDescent="0.25">
      <c r="E358" s="43"/>
      <c r="F358" s="43"/>
      <c r="P358" s="68"/>
      <c r="Q358" s="68"/>
      <c r="X358" s="68"/>
      <c r="Y358" s="68"/>
      <c r="AH358" s="43"/>
      <c r="AI358" s="43"/>
    </row>
    <row r="359" spans="5:35" x14ac:dyDescent="0.25">
      <c r="E359" s="43"/>
      <c r="F359" s="43"/>
      <c r="P359" s="68"/>
      <c r="Q359" s="68"/>
      <c r="X359" s="68"/>
      <c r="Y359" s="68"/>
      <c r="AH359" s="43"/>
      <c r="AI359" s="43"/>
    </row>
    <row r="360" spans="5:35" x14ac:dyDescent="0.25">
      <c r="E360" s="43"/>
      <c r="F360" s="43"/>
      <c r="P360" s="68"/>
      <c r="Q360" s="68"/>
      <c r="X360" s="68"/>
      <c r="Y360" s="68"/>
      <c r="AH360" s="43"/>
      <c r="AI360" s="43"/>
    </row>
    <row r="361" spans="5:35" x14ac:dyDescent="0.25">
      <c r="E361" s="43"/>
      <c r="F361" s="43"/>
      <c r="P361" s="68"/>
      <c r="Q361" s="68"/>
      <c r="X361" s="68"/>
      <c r="Y361" s="68"/>
      <c r="AH361" s="43"/>
      <c r="AI361" s="43"/>
    </row>
    <row r="362" spans="5:35" x14ac:dyDescent="0.25">
      <c r="E362" s="43"/>
      <c r="F362" s="43"/>
      <c r="P362" s="68"/>
      <c r="Q362" s="68"/>
      <c r="X362" s="68"/>
      <c r="Y362" s="68"/>
      <c r="AH362" s="43"/>
      <c r="AI362" s="43"/>
    </row>
    <row r="363" spans="5:35" x14ac:dyDescent="0.25">
      <c r="E363" s="43"/>
      <c r="F363" s="43"/>
      <c r="P363" s="68"/>
      <c r="Q363" s="68"/>
      <c r="X363" s="68"/>
      <c r="Y363" s="68"/>
      <c r="AH363" s="43"/>
      <c r="AI363" s="43"/>
    </row>
    <row r="364" spans="5:35" x14ac:dyDescent="0.25">
      <c r="E364" s="43"/>
      <c r="F364" s="43"/>
      <c r="P364" s="68"/>
      <c r="Q364" s="68"/>
      <c r="X364" s="68"/>
      <c r="Y364" s="68"/>
      <c r="AH364" s="43"/>
      <c r="AI364" s="43"/>
    </row>
    <row r="365" spans="5:35" x14ac:dyDescent="0.25">
      <c r="E365" s="43"/>
      <c r="F365" s="43"/>
      <c r="P365" s="68"/>
      <c r="Q365" s="68"/>
      <c r="X365" s="68"/>
      <c r="Y365" s="68"/>
      <c r="AH365" s="43"/>
      <c r="AI365" s="43"/>
    </row>
    <row r="366" spans="5:35" x14ac:dyDescent="0.25">
      <c r="E366" s="43"/>
      <c r="F366" s="43"/>
      <c r="P366" s="68"/>
      <c r="Q366" s="68"/>
      <c r="X366" s="68"/>
      <c r="Y366" s="68"/>
      <c r="AH366" s="43"/>
      <c r="AI366" s="43"/>
    </row>
    <row r="367" spans="5:35" x14ac:dyDescent="0.25">
      <c r="E367" s="43"/>
      <c r="F367" s="43"/>
      <c r="P367" s="68"/>
      <c r="Q367" s="68"/>
      <c r="X367" s="68"/>
      <c r="Y367" s="68"/>
      <c r="AH367" s="43"/>
      <c r="AI367" s="43"/>
    </row>
    <row r="368" spans="5:35" x14ac:dyDescent="0.25">
      <c r="E368" s="43"/>
      <c r="F368" s="43"/>
      <c r="P368" s="68"/>
      <c r="Q368" s="68"/>
      <c r="X368" s="68"/>
      <c r="Y368" s="68"/>
      <c r="AH368" s="43"/>
      <c r="AI368" s="43"/>
    </row>
    <row r="369" spans="5:35" x14ac:dyDescent="0.25">
      <c r="E369" s="43"/>
      <c r="F369" s="43"/>
      <c r="P369" s="68"/>
      <c r="Q369" s="68"/>
      <c r="X369" s="68"/>
      <c r="Y369" s="68"/>
      <c r="AH369" s="43"/>
      <c r="AI369" s="43"/>
    </row>
    <row r="370" spans="5:35" x14ac:dyDescent="0.25">
      <c r="E370" s="43"/>
      <c r="F370" s="43"/>
      <c r="P370" s="68"/>
      <c r="Q370" s="68"/>
      <c r="X370" s="68"/>
      <c r="Y370" s="68"/>
      <c r="AH370" s="43"/>
      <c r="AI370" s="43"/>
    </row>
    <row r="371" spans="5:35" x14ac:dyDescent="0.25">
      <c r="E371" s="43"/>
      <c r="F371" s="43"/>
      <c r="P371" s="68"/>
      <c r="Q371" s="68"/>
      <c r="X371" s="68"/>
      <c r="Y371" s="68"/>
      <c r="AH371" s="43"/>
      <c r="AI371" s="43"/>
    </row>
    <row r="372" spans="5:35" x14ac:dyDescent="0.25">
      <c r="E372" s="43"/>
      <c r="F372" s="43"/>
      <c r="P372" s="68"/>
      <c r="Q372" s="68"/>
      <c r="X372" s="68"/>
      <c r="Y372" s="68"/>
      <c r="AH372" s="43"/>
      <c r="AI372" s="43"/>
    </row>
    <row r="373" spans="5:35" x14ac:dyDescent="0.25">
      <c r="E373" s="43"/>
      <c r="F373" s="43"/>
      <c r="P373" s="68"/>
      <c r="Q373" s="68"/>
      <c r="X373" s="68"/>
      <c r="Y373" s="68"/>
      <c r="AH373" s="43"/>
      <c r="AI373" s="43"/>
    </row>
    <row r="374" spans="5:35" x14ac:dyDescent="0.25">
      <c r="E374" s="43"/>
      <c r="F374" s="43"/>
      <c r="P374" s="68"/>
      <c r="Q374" s="68"/>
      <c r="X374" s="68"/>
      <c r="Y374" s="68"/>
      <c r="AH374" s="43"/>
      <c r="AI374" s="43"/>
    </row>
    <row r="375" spans="5:35" x14ac:dyDescent="0.25">
      <c r="E375" s="43"/>
      <c r="F375" s="43"/>
      <c r="P375" s="68"/>
      <c r="Q375" s="68"/>
      <c r="X375" s="68"/>
      <c r="Y375" s="68"/>
      <c r="AH375" s="43"/>
      <c r="AI375" s="43"/>
    </row>
    <row r="376" spans="5:35" x14ac:dyDescent="0.25">
      <c r="E376" s="43"/>
      <c r="F376" s="43"/>
      <c r="P376" s="68"/>
      <c r="Q376" s="68"/>
      <c r="X376" s="68"/>
      <c r="Y376" s="68"/>
      <c r="AH376" s="43"/>
      <c r="AI376" s="43"/>
    </row>
    <row r="377" spans="5:35" x14ac:dyDescent="0.25">
      <c r="E377" s="43"/>
      <c r="F377" s="43"/>
      <c r="P377" s="68"/>
      <c r="Q377" s="68"/>
      <c r="X377" s="68"/>
      <c r="Y377" s="68"/>
      <c r="AH377" s="43"/>
      <c r="AI377" s="43"/>
    </row>
    <row r="378" spans="5:35" x14ac:dyDescent="0.25">
      <c r="E378" s="43"/>
      <c r="F378" s="43"/>
      <c r="P378" s="68"/>
      <c r="Q378" s="68"/>
      <c r="X378" s="68"/>
      <c r="Y378" s="68"/>
      <c r="AH378" s="43"/>
      <c r="AI378" s="43"/>
    </row>
    <row r="379" spans="5:35" x14ac:dyDescent="0.25">
      <c r="E379" s="43"/>
      <c r="F379" s="43"/>
      <c r="P379" s="68"/>
      <c r="Q379" s="68"/>
      <c r="X379" s="68"/>
      <c r="Y379" s="68"/>
      <c r="AH379" s="43"/>
      <c r="AI379" s="43"/>
    </row>
    <row r="380" spans="5:35" x14ac:dyDescent="0.25">
      <c r="E380" s="43"/>
      <c r="F380" s="43"/>
      <c r="P380" s="68"/>
      <c r="Q380" s="68"/>
      <c r="X380" s="68"/>
      <c r="Y380" s="68"/>
      <c r="AH380" s="43"/>
      <c r="AI380" s="43"/>
    </row>
    <row r="381" spans="5:35" x14ac:dyDescent="0.25">
      <c r="E381" s="43"/>
      <c r="F381" s="43"/>
      <c r="P381" s="68"/>
      <c r="Q381" s="68"/>
      <c r="X381" s="68"/>
      <c r="Y381" s="68"/>
      <c r="AH381" s="43"/>
      <c r="AI381" s="43"/>
    </row>
    <row r="382" spans="5:35" x14ac:dyDescent="0.25">
      <c r="E382" s="43"/>
      <c r="F382" s="43"/>
      <c r="P382" s="68"/>
      <c r="Q382" s="68"/>
      <c r="X382" s="68"/>
      <c r="Y382" s="68"/>
      <c r="AH382" s="43"/>
      <c r="AI382" s="43"/>
    </row>
    <row r="383" spans="5:35" x14ac:dyDescent="0.25">
      <c r="E383" s="43"/>
      <c r="F383" s="43"/>
      <c r="P383" s="68"/>
      <c r="Q383" s="68"/>
      <c r="X383" s="68"/>
      <c r="Y383" s="68"/>
      <c r="AH383" s="43"/>
      <c r="AI383" s="43"/>
    </row>
    <row r="384" spans="5:35" x14ac:dyDescent="0.25">
      <c r="E384" s="43"/>
      <c r="F384" s="43"/>
      <c r="P384" s="68"/>
      <c r="Q384" s="68"/>
      <c r="X384" s="68"/>
      <c r="Y384" s="68"/>
      <c r="AH384" s="43"/>
      <c r="AI384" s="43"/>
    </row>
    <row r="385" spans="5:35" x14ac:dyDescent="0.25">
      <c r="E385" s="43"/>
      <c r="F385" s="43"/>
      <c r="P385" s="68"/>
      <c r="Q385" s="68"/>
      <c r="X385" s="68"/>
      <c r="Y385" s="68"/>
      <c r="AH385" s="43"/>
      <c r="AI385" s="43"/>
    </row>
    <row r="386" spans="5:35" x14ac:dyDescent="0.25">
      <c r="E386" s="43"/>
      <c r="F386" s="43"/>
      <c r="P386" s="68"/>
      <c r="Q386" s="68"/>
      <c r="X386" s="68"/>
      <c r="Y386" s="68"/>
      <c r="AH386" s="43"/>
      <c r="AI386" s="43"/>
    </row>
    <row r="387" spans="5:35" x14ac:dyDescent="0.25">
      <c r="E387" s="43"/>
      <c r="F387" s="43"/>
      <c r="P387" s="68"/>
      <c r="Q387" s="68"/>
      <c r="X387" s="68"/>
      <c r="Y387" s="68"/>
      <c r="AH387" s="43"/>
      <c r="AI387" s="43"/>
    </row>
    <row r="388" spans="5:35" x14ac:dyDescent="0.25">
      <c r="E388" s="43"/>
      <c r="F388" s="43"/>
      <c r="P388" s="68"/>
      <c r="Q388" s="68"/>
      <c r="X388" s="68"/>
      <c r="Y388" s="68"/>
      <c r="AH388" s="43"/>
      <c r="AI388" s="43"/>
    </row>
    <row r="389" spans="5:35" x14ac:dyDescent="0.25">
      <c r="E389" s="43"/>
      <c r="F389" s="43"/>
      <c r="P389" s="68"/>
      <c r="Q389" s="68"/>
      <c r="X389" s="68"/>
      <c r="Y389" s="68"/>
      <c r="AH389" s="43"/>
      <c r="AI389" s="43"/>
    </row>
    <row r="390" spans="5:35" x14ac:dyDescent="0.25">
      <c r="E390" s="43"/>
      <c r="F390" s="43"/>
      <c r="P390" s="68"/>
      <c r="Q390" s="68"/>
      <c r="X390" s="68"/>
      <c r="Y390" s="68"/>
      <c r="AH390" s="43"/>
      <c r="AI390" s="43"/>
    </row>
    <row r="391" spans="5:35" x14ac:dyDescent="0.25">
      <c r="E391" s="43"/>
      <c r="F391" s="43"/>
      <c r="P391" s="68"/>
      <c r="Q391" s="68"/>
      <c r="X391" s="68"/>
      <c r="Y391" s="68"/>
      <c r="AH391" s="43"/>
      <c r="AI391" s="43"/>
    </row>
    <row r="392" spans="5:35" x14ac:dyDescent="0.25">
      <c r="E392" s="43"/>
      <c r="F392" s="43"/>
      <c r="P392" s="68"/>
      <c r="Q392" s="68"/>
      <c r="X392" s="68"/>
      <c r="Y392" s="68"/>
      <c r="AH392" s="43"/>
      <c r="AI392" s="43"/>
    </row>
    <row r="393" spans="5:35" x14ac:dyDescent="0.25">
      <c r="E393" s="43"/>
      <c r="F393" s="43"/>
      <c r="P393" s="68"/>
      <c r="Q393" s="68"/>
      <c r="X393" s="68"/>
      <c r="Y393" s="68"/>
      <c r="AH393" s="43"/>
      <c r="AI393" s="43"/>
    </row>
    <row r="394" spans="5:35" x14ac:dyDescent="0.25">
      <c r="E394" s="43"/>
      <c r="F394" s="43"/>
      <c r="P394" s="68"/>
      <c r="Q394" s="68"/>
      <c r="X394" s="68"/>
      <c r="Y394" s="68"/>
      <c r="AH394" s="43"/>
      <c r="AI394" s="43"/>
    </row>
    <row r="395" spans="5:35" x14ac:dyDescent="0.25">
      <c r="E395" s="43"/>
      <c r="F395" s="43"/>
      <c r="P395" s="68"/>
      <c r="Q395" s="68"/>
      <c r="X395" s="68"/>
      <c r="Y395" s="68"/>
      <c r="AH395" s="43"/>
      <c r="AI395" s="43"/>
    </row>
    <row r="396" spans="5:35" x14ac:dyDescent="0.25">
      <c r="E396" s="43"/>
      <c r="F396" s="43"/>
      <c r="P396" s="68"/>
      <c r="Q396" s="68"/>
      <c r="X396" s="68"/>
      <c r="Y396" s="68"/>
      <c r="AH396" s="43"/>
      <c r="AI396" s="43"/>
    </row>
    <row r="397" spans="5:35" x14ac:dyDescent="0.25">
      <c r="E397" s="43"/>
      <c r="F397" s="43"/>
      <c r="P397" s="68"/>
      <c r="Q397" s="68"/>
      <c r="X397" s="68"/>
      <c r="Y397" s="68"/>
      <c r="AH397" s="43"/>
      <c r="AI397" s="43"/>
    </row>
    <row r="398" spans="5:35" x14ac:dyDescent="0.25">
      <c r="E398" s="43"/>
      <c r="F398" s="43"/>
      <c r="P398" s="68"/>
      <c r="Q398" s="68"/>
      <c r="X398" s="68"/>
      <c r="Y398" s="68"/>
      <c r="AH398" s="43"/>
      <c r="AI398" s="43"/>
    </row>
    <row r="399" spans="5:35" x14ac:dyDescent="0.25">
      <c r="E399" s="43"/>
      <c r="F399" s="43"/>
      <c r="P399" s="68"/>
      <c r="Q399" s="68"/>
      <c r="X399" s="68"/>
      <c r="Y399" s="68"/>
      <c r="AH399" s="43"/>
      <c r="AI399" s="43"/>
    </row>
    <row r="400" spans="5:35" x14ac:dyDescent="0.25">
      <c r="E400" s="43"/>
      <c r="F400" s="43"/>
      <c r="P400" s="68"/>
      <c r="Q400" s="68"/>
      <c r="X400" s="68"/>
      <c r="Y400" s="68"/>
      <c r="AH400" s="43"/>
      <c r="AI400" s="43"/>
    </row>
    <row r="401" spans="5:35" x14ac:dyDescent="0.25">
      <c r="E401" s="43"/>
      <c r="F401" s="43"/>
      <c r="P401" s="68"/>
      <c r="Q401" s="68"/>
      <c r="X401" s="68"/>
      <c r="Y401" s="68"/>
      <c r="AH401" s="43"/>
      <c r="AI401" s="43"/>
    </row>
    <row r="402" spans="5:35" x14ac:dyDescent="0.25">
      <c r="E402" s="43"/>
      <c r="F402" s="43"/>
      <c r="P402" s="68"/>
      <c r="Q402" s="68"/>
      <c r="X402" s="68"/>
      <c r="Y402" s="68"/>
      <c r="AH402" s="43"/>
      <c r="AI402" s="43"/>
    </row>
    <row r="403" spans="5:35" x14ac:dyDescent="0.25">
      <c r="E403" s="43"/>
      <c r="F403" s="43"/>
      <c r="P403" s="68"/>
      <c r="Q403" s="68"/>
      <c r="X403" s="68"/>
      <c r="Y403" s="68"/>
      <c r="AH403" s="43"/>
      <c r="AI403" s="43"/>
    </row>
    <row r="404" spans="5:35" x14ac:dyDescent="0.25">
      <c r="E404" s="43"/>
      <c r="F404" s="43"/>
      <c r="P404" s="68"/>
      <c r="Q404" s="68"/>
      <c r="X404" s="68"/>
      <c r="Y404" s="68"/>
      <c r="AH404" s="43"/>
      <c r="AI404" s="43"/>
    </row>
    <row r="405" spans="5:35" x14ac:dyDescent="0.25">
      <c r="E405" s="43"/>
      <c r="F405" s="43"/>
      <c r="P405" s="68"/>
      <c r="Q405" s="68"/>
      <c r="X405" s="68"/>
      <c r="Y405" s="68"/>
      <c r="AH405" s="43"/>
      <c r="AI405" s="43"/>
    </row>
    <row r="406" spans="5:35" x14ac:dyDescent="0.25">
      <c r="E406" s="43"/>
      <c r="F406" s="43"/>
      <c r="P406" s="68"/>
      <c r="Q406" s="68"/>
      <c r="X406" s="68"/>
      <c r="Y406" s="68"/>
      <c r="AH406" s="43"/>
      <c r="AI406" s="43"/>
    </row>
    <row r="407" spans="5:35" x14ac:dyDescent="0.25">
      <c r="E407" s="43"/>
      <c r="F407" s="43"/>
      <c r="P407" s="68"/>
      <c r="Q407" s="68"/>
      <c r="X407" s="68"/>
      <c r="Y407" s="68"/>
      <c r="AH407" s="43"/>
      <c r="AI407" s="43"/>
    </row>
    <row r="408" spans="5:35" x14ac:dyDescent="0.25">
      <c r="E408" s="43"/>
      <c r="F408" s="43"/>
      <c r="P408" s="68"/>
      <c r="Q408" s="68"/>
      <c r="X408" s="68"/>
      <c r="Y408" s="68"/>
      <c r="AH408" s="43"/>
      <c r="AI408" s="43"/>
    </row>
    <row r="409" spans="5:35" x14ac:dyDescent="0.25">
      <c r="E409" s="43"/>
      <c r="F409" s="43"/>
      <c r="P409" s="68"/>
      <c r="Q409" s="68"/>
      <c r="X409" s="68"/>
      <c r="Y409" s="68"/>
      <c r="AH409" s="43"/>
      <c r="AI409" s="43"/>
    </row>
    <row r="410" spans="5:35" x14ac:dyDescent="0.25">
      <c r="E410" s="43"/>
      <c r="F410" s="43"/>
      <c r="P410" s="68"/>
      <c r="Q410" s="68"/>
      <c r="X410" s="68"/>
      <c r="Y410" s="68"/>
      <c r="AH410" s="43"/>
      <c r="AI410" s="43"/>
    </row>
    <row r="411" spans="5:35" x14ac:dyDescent="0.25">
      <c r="E411" s="43"/>
      <c r="F411" s="43"/>
      <c r="P411" s="68"/>
      <c r="Q411" s="68"/>
      <c r="X411" s="68"/>
      <c r="Y411" s="68"/>
      <c r="AH411" s="43"/>
      <c r="AI411" s="43"/>
    </row>
    <row r="412" spans="5:35" x14ac:dyDescent="0.25">
      <c r="E412" s="43"/>
      <c r="F412" s="43"/>
      <c r="P412" s="68"/>
      <c r="Q412" s="68"/>
      <c r="X412" s="68"/>
      <c r="Y412" s="68"/>
      <c r="AH412" s="43"/>
      <c r="AI412" s="43"/>
    </row>
    <row r="413" spans="5:35" x14ac:dyDescent="0.25">
      <c r="E413" s="43"/>
      <c r="F413" s="43"/>
      <c r="P413" s="68"/>
      <c r="Q413" s="68"/>
      <c r="X413" s="68"/>
      <c r="Y413" s="68"/>
      <c r="AH413" s="43"/>
      <c r="AI413" s="43"/>
    </row>
    <row r="414" spans="5:35" x14ac:dyDescent="0.25">
      <c r="E414" s="43"/>
      <c r="F414" s="43"/>
      <c r="P414" s="68"/>
      <c r="Q414" s="68"/>
      <c r="X414" s="68"/>
      <c r="Y414" s="68"/>
      <c r="AH414" s="43"/>
      <c r="AI414" s="43"/>
    </row>
    <row r="415" spans="5:35" x14ac:dyDescent="0.25">
      <c r="E415" s="43"/>
      <c r="F415" s="43"/>
      <c r="P415" s="68"/>
      <c r="Q415" s="68"/>
      <c r="X415" s="68"/>
      <c r="Y415" s="68"/>
      <c r="AH415" s="43"/>
      <c r="AI415" s="43"/>
    </row>
    <row r="416" spans="5:35" x14ac:dyDescent="0.25">
      <c r="E416" s="43"/>
      <c r="F416" s="43"/>
      <c r="P416" s="68"/>
      <c r="Q416" s="68"/>
      <c r="X416" s="68"/>
      <c r="Y416" s="68"/>
      <c r="AH416" s="43"/>
      <c r="AI416" s="43"/>
    </row>
    <row r="417" spans="5:35" x14ac:dyDescent="0.25">
      <c r="E417" s="43"/>
      <c r="F417" s="43"/>
      <c r="P417" s="68"/>
      <c r="Q417" s="68"/>
      <c r="X417" s="68"/>
      <c r="Y417" s="68"/>
      <c r="AH417" s="43"/>
      <c r="AI417" s="43"/>
    </row>
    <row r="418" spans="5:35" x14ac:dyDescent="0.25">
      <c r="E418" s="43"/>
      <c r="F418" s="43"/>
      <c r="P418" s="68"/>
      <c r="Q418" s="68"/>
      <c r="X418" s="68"/>
      <c r="Y418" s="68"/>
      <c r="AH418" s="43"/>
      <c r="AI418" s="43"/>
    </row>
    <row r="419" spans="5:35" x14ac:dyDescent="0.25">
      <c r="E419" s="43"/>
      <c r="F419" s="43"/>
      <c r="P419" s="68"/>
      <c r="Q419" s="68"/>
      <c r="X419" s="68"/>
      <c r="Y419" s="68"/>
      <c r="AH419" s="43"/>
      <c r="AI419" s="43"/>
    </row>
    <row r="420" spans="5:35" x14ac:dyDescent="0.25">
      <c r="E420" s="43"/>
      <c r="F420" s="43"/>
      <c r="P420" s="68"/>
      <c r="Q420" s="68"/>
      <c r="X420" s="68"/>
      <c r="Y420" s="68"/>
      <c r="AH420" s="43"/>
      <c r="AI420" s="43"/>
    </row>
    <row r="421" spans="5:35" x14ac:dyDescent="0.25">
      <c r="E421" s="43"/>
      <c r="F421" s="43"/>
      <c r="P421" s="68"/>
      <c r="Q421" s="68"/>
      <c r="X421" s="68"/>
      <c r="Y421" s="68"/>
      <c r="AH421" s="43"/>
      <c r="AI421" s="43"/>
    </row>
    <row r="422" spans="5:35" x14ac:dyDescent="0.25">
      <c r="E422" s="43"/>
      <c r="F422" s="43"/>
      <c r="P422" s="68"/>
      <c r="Q422" s="68"/>
      <c r="X422" s="68"/>
      <c r="Y422" s="68"/>
      <c r="AH422" s="43"/>
      <c r="AI422" s="43"/>
    </row>
    <row r="423" spans="5:35" x14ac:dyDescent="0.25">
      <c r="E423" s="43"/>
      <c r="F423" s="43"/>
      <c r="P423" s="68"/>
      <c r="Q423" s="68"/>
      <c r="X423" s="68"/>
      <c r="Y423" s="68"/>
      <c r="AH423" s="43"/>
      <c r="AI423" s="43"/>
    </row>
    <row r="424" spans="5:35" x14ac:dyDescent="0.25">
      <c r="E424" s="43"/>
      <c r="F424" s="43"/>
      <c r="P424" s="68"/>
      <c r="Q424" s="68"/>
      <c r="X424" s="68"/>
      <c r="Y424" s="68"/>
      <c r="AH424" s="43"/>
      <c r="AI424" s="43"/>
    </row>
    <row r="425" spans="5:35" x14ac:dyDescent="0.25">
      <c r="E425" s="43"/>
      <c r="F425" s="43"/>
      <c r="P425" s="68"/>
      <c r="Q425" s="68"/>
      <c r="X425" s="68"/>
      <c r="Y425" s="68"/>
      <c r="AH425" s="43"/>
      <c r="AI425" s="43"/>
    </row>
    <row r="426" spans="5:35" x14ac:dyDescent="0.25">
      <c r="E426" s="43"/>
      <c r="F426" s="43"/>
      <c r="P426" s="68"/>
      <c r="Q426" s="68"/>
      <c r="X426" s="68"/>
      <c r="Y426" s="68"/>
      <c r="AH426" s="43"/>
      <c r="AI426" s="43"/>
    </row>
    <row r="427" spans="5:35" x14ac:dyDescent="0.25">
      <c r="E427" s="43"/>
      <c r="F427" s="43"/>
      <c r="P427" s="68"/>
      <c r="Q427" s="68"/>
      <c r="X427" s="68"/>
      <c r="Y427" s="68"/>
      <c r="AH427" s="43"/>
      <c r="AI427" s="43"/>
    </row>
    <row r="428" spans="5:35" x14ac:dyDescent="0.25">
      <c r="E428" s="43"/>
      <c r="F428" s="43"/>
      <c r="P428" s="68"/>
      <c r="Q428" s="68"/>
      <c r="X428" s="68"/>
      <c r="Y428" s="68"/>
      <c r="AH428" s="43"/>
      <c r="AI428" s="43"/>
    </row>
    <row r="429" spans="5:35" x14ac:dyDescent="0.25">
      <c r="E429" s="43"/>
      <c r="F429" s="43"/>
      <c r="P429" s="68"/>
      <c r="Q429" s="68"/>
      <c r="X429" s="68"/>
      <c r="Y429" s="68"/>
      <c r="AH429" s="43"/>
      <c r="AI429" s="43"/>
    </row>
    <row r="430" spans="5:35" x14ac:dyDescent="0.25">
      <c r="E430" s="43"/>
      <c r="F430" s="43"/>
      <c r="P430" s="68"/>
      <c r="Q430" s="68"/>
      <c r="X430" s="68"/>
      <c r="Y430" s="68"/>
      <c r="AH430" s="43"/>
      <c r="AI430" s="43"/>
    </row>
    <row r="431" spans="5:35" x14ac:dyDescent="0.25">
      <c r="E431" s="43"/>
      <c r="F431" s="43"/>
      <c r="P431" s="68"/>
      <c r="Q431" s="68"/>
      <c r="X431" s="68"/>
      <c r="Y431" s="68"/>
      <c r="AH431" s="43"/>
      <c r="AI431" s="43"/>
    </row>
    <row r="432" spans="5:35" x14ac:dyDescent="0.25">
      <c r="E432" s="43"/>
      <c r="F432" s="43"/>
      <c r="P432" s="68"/>
      <c r="Q432" s="68"/>
      <c r="X432" s="68"/>
      <c r="Y432" s="68"/>
      <c r="AH432" s="43"/>
      <c r="AI432" s="43"/>
    </row>
    <row r="433" spans="5:35" x14ac:dyDescent="0.25">
      <c r="E433" s="43"/>
      <c r="F433" s="43"/>
      <c r="P433" s="68"/>
      <c r="Q433" s="68"/>
      <c r="X433" s="68"/>
      <c r="Y433" s="68"/>
      <c r="AH433" s="43"/>
      <c r="AI433" s="43"/>
    </row>
    <row r="434" spans="5:35" x14ac:dyDescent="0.25">
      <c r="E434" s="43"/>
      <c r="F434" s="43"/>
      <c r="P434" s="68"/>
      <c r="Q434" s="68"/>
      <c r="X434" s="68"/>
      <c r="Y434" s="68"/>
      <c r="AH434" s="43"/>
      <c r="AI434" s="43"/>
    </row>
    <row r="435" spans="5:35" x14ac:dyDescent="0.25">
      <c r="E435" s="43"/>
      <c r="F435" s="43"/>
      <c r="P435" s="68"/>
      <c r="Q435" s="68"/>
      <c r="X435" s="68"/>
      <c r="Y435" s="68"/>
      <c r="AH435" s="43"/>
      <c r="AI435" s="43"/>
    </row>
    <row r="436" spans="5:35" x14ac:dyDescent="0.25">
      <c r="E436" s="43"/>
      <c r="F436" s="43"/>
      <c r="P436" s="68"/>
      <c r="Q436" s="68"/>
      <c r="X436" s="68"/>
      <c r="Y436" s="68"/>
      <c r="AH436" s="43"/>
      <c r="AI436" s="43"/>
    </row>
    <row r="437" spans="5:35" x14ac:dyDescent="0.25">
      <c r="E437" s="43"/>
      <c r="F437" s="43"/>
      <c r="P437" s="68"/>
      <c r="Q437" s="68"/>
      <c r="X437" s="68"/>
      <c r="Y437" s="68"/>
      <c r="AH437" s="43"/>
      <c r="AI437" s="43"/>
    </row>
    <row r="438" spans="5:35" x14ac:dyDescent="0.25">
      <c r="E438" s="43"/>
      <c r="F438" s="43"/>
      <c r="P438" s="68"/>
      <c r="Q438" s="68"/>
      <c r="X438" s="68"/>
      <c r="Y438" s="68"/>
      <c r="AH438" s="43"/>
      <c r="AI438" s="43"/>
    </row>
    <row r="439" spans="5:35" x14ac:dyDescent="0.25">
      <c r="E439" s="43"/>
      <c r="F439" s="43"/>
      <c r="P439" s="68"/>
      <c r="Q439" s="68"/>
      <c r="X439" s="68"/>
      <c r="Y439" s="68"/>
      <c r="AH439" s="43"/>
      <c r="AI439" s="43"/>
    </row>
    <row r="440" spans="5:35" x14ac:dyDescent="0.25">
      <c r="E440" s="43"/>
      <c r="F440" s="43"/>
      <c r="P440" s="68"/>
      <c r="Q440" s="68"/>
      <c r="X440" s="68"/>
      <c r="Y440" s="68"/>
      <c r="AH440" s="43"/>
      <c r="AI440" s="43"/>
    </row>
    <row r="441" spans="5:35" x14ac:dyDescent="0.25">
      <c r="E441" s="43"/>
      <c r="F441" s="43"/>
      <c r="P441" s="68"/>
      <c r="Q441" s="68"/>
      <c r="X441" s="68"/>
      <c r="Y441" s="68"/>
      <c r="AH441" s="43"/>
      <c r="AI441" s="43"/>
    </row>
    <row r="442" spans="5:35" x14ac:dyDescent="0.25">
      <c r="E442" s="43"/>
      <c r="F442" s="43"/>
      <c r="P442" s="68"/>
      <c r="Q442" s="68"/>
      <c r="X442" s="68"/>
      <c r="Y442" s="68"/>
      <c r="AH442" s="43"/>
      <c r="AI442" s="43"/>
    </row>
    <row r="443" spans="5:35" x14ac:dyDescent="0.25">
      <c r="E443" s="43"/>
      <c r="F443" s="43"/>
      <c r="P443" s="68"/>
      <c r="Q443" s="68"/>
      <c r="X443" s="68"/>
      <c r="Y443" s="68"/>
      <c r="AH443" s="43"/>
      <c r="AI443" s="43"/>
    </row>
    <row r="444" spans="5:35" x14ac:dyDescent="0.25">
      <c r="E444" s="43"/>
      <c r="F444" s="43"/>
      <c r="P444" s="68"/>
      <c r="Q444" s="68"/>
      <c r="X444" s="68"/>
      <c r="Y444" s="68"/>
      <c r="AH444" s="43"/>
      <c r="AI444" s="43"/>
    </row>
    <row r="445" spans="5:35" x14ac:dyDescent="0.25">
      <c r="E445" s="43"/>
      <c r="F445" s="43"/>
      <c r="P445" s="68"/>
      <c r="Q445" s="68"/>
      <c r="X445" s="68"/>
      <c r="Y445" s="68"/>
      <c r="AH445" s="43"/>
      <c r="AI445" s="43"/>
    </row>
    <row r="446" spans="5:35" x14ac:dyDescent="0.25">
      <c r="E446" s="43"/>
      <c r="F446" s="43"/>
      <c r="P446" s="68"/>
      <c r="Q446" s="68"/>
      <c r="X446" s="68"/>
      <c r="Y446" s="68"/>
      <c r="AH446" s="43"/>
      <c r="AI446" s="43"/>
    </row>
    <row r="447" spans="5:35" x14ac:dyDescent="0.25">
      <c r="E447" s="43"/>
      <c r="F447" s="43"/>
      <c r="P447" s="68"/>
      <c r="Q447" s="68"/>
      <c r="X447" s="68"/>
      <c r="Y447" s="68"/>
      <c r="AH447" s="43"/>
      <c r="AI447" s="43"/>
    </row>
    <row r="448" spans="5:35" x14ac:dyDescent="0.25">
      <c r="E448" s="43"/>
      <c r="F448" s="43"/>
      <c r="P448" s="68"/>
      <c r="Q448" s="68"/>
      <c r="X448" s="68"/>
      <c r="Y448" s="68"/>
      <c r="AH448" s="43"/>
      <c r="AI448" s="43"/>
    </row>
    <row r="449" spans="5:35" x14ac:dyDescent="0.25">
      <c r="E449" s="43"/>
      <c r="F449" s="43"/>
      <c r="P449" s="68"/>
      <c r="Q449" s="68"/>
      <c r="X449" s="68"/>
      <c r="Y449" s="68"/>
      <c r="AH449" s="43"/>
      <c r="AI449" s="43"/>
    </row>
    <row r="450" spans="5:35" x14ac:dyDescent="0.25">
      <c r="E450" s="43"/>
      <c r="F450" s="43"/>
      <c r="P450" s="68"/>
      <c r="Q450" s="68"/>
      <c r="X450" s="68"/>
      <c r="Y450" s="68"/>
      <c r="AH450" s="43"/>
      <c r="AI450" s="43"/>
    </row>
    <row r="451" spans="5:35" x14ac:dyDescent="0.25">
      <c r="E451" s="43"/>
      <c r="F451" s="43"/>
      <c r="P451" s="68"/>
      <c r="Q451" s="68"/>
      <c r="X451" s="68"/>
      <c r="Y451" s="68"/>
      <c r="AH451" s="43"/>
      <c r="AI451" s="43"/>
    </row>
    <row r="452" spans="5:35" x14ac:dyDescent="0.25">
      <c r="E452" s="43"/>
      <c r="F452" s="43"/>
      <c r="P452" s="68"/>
      <c r="Q452" s="68"/>
      <c r="X452" s="68"/>
      <c r="Y452" s="68"/>
      <c r="AH452" s="43"/>
      <c r="AI452" s="43"/>
    </row>
    <row r="453" spans="5:35" x14ac:dyDescent="0.25">
      <c r="E453" s="43"/>
      <c r="F453" s="43"/>
      <c r="P453" s="68"/>
      <c r="Q453" s="68"/>
      <c r="X453" s="68"/>
      <c r="Y453" s="68"/>
      <c r="AH453" s="43"/>
      <c r="AI453" s="43"/>
    </row>
    <row r="454" spans="5:35" x14ac:dyDescent="0.25">
      <c r="E454" s="43"/>
      <c r="F454" s="43"/>
      <c r="P454" s="68"/>
      <c r="Q454" s="68"/>
      <c r="X454" s="68"/>
      <c r="Y454" s="68"/>
      <c r="AH454" s="43"/>
      <c r="AI454" s="43"/>
    </row>
    <row r="455" spans="5:35" x14ac:dyDescent="0.25">
      <c r="E455" s="43"/>
      <c r="F455" s="43"/>
      <c r="P455" s="68"/>
      <c r="Q455" s="68"/>
      <c r="X455" s="68"/>
      <c r="Y455" s="68"/>
      <c r="AH455" s="43"/>
      <c r="AI455" s="43"/>
    </row>
    <row r="456" spans="5:35" x14ac:dyDescent="0.25">
      <c r="E456" s="43"/>
      <c r="F456" s="43"/>
      <c r="P456" s="68"/>
      <c r="Q456" s="68"/>
      <c r="X456" s="68"/>
      <c r="Y456" s="68"/>
      <c r="AH456" s="43"/>
      <c r="AI456" s="43"/>
    </row>
    <row r="457" spans="5:35" x14ac:dyDescent="0.25">
      <c r="E457" s="43"/>
      <c r="F457" s="43"/>
      <c r="P457" s="68"/>
      <c r="Q457" s="68"/>
      <c r="X457" s="68"/>
      <c r="Y457" s="68"/>
      <c r="AH457" s="43"/>
      <c r="AI457" s="43"/>
    </row>
    <row r="458" spans="5:35" x14ac:dyDescent="0.25">
      <c r="E458" s="43"/>
      <c r="F458" s="43"/>
      <c r="P458" s="68"/>
      <c r="Q458" s="68"/>
      <c r="X458" s="68"/>
      <c r="Y458" s="68"/>
      <c r="AH458" s="43"/>
      <c r="AI458" s="43"/>
    </row>
    <row r="459" spans="5:35" x14ac:dyDescent="0.25">
      <c r="E459" s="43"/>
      <c r="F459" s="43"/>
      <c r="P459" s="68"/>
      <c r="Q459" s="68"/>
      <c r="X459" s="68"/>
      <c r="Y459" s="68"/>
      <c r="AH459" s="43"/>
      <c r="AI459" s="43"/>
    </row>
    <row r="460" spans="5:35" x14ac:dyDescent="0.25">
      <c r="E460" s="43"/>
      <c r="F460" s="43"/>
      <c r="P460" s="68"/>
      <c r="Q460" s="68"/>
      <c r="X460" s="68"/>
      <c r="Y460" s="68"/>
      <c r="AH460" s="43"/>
      <c r="AI460" s="43"/>
    </row>
    <row r="461" spans="5:35" x14ac:dyDescent="0.25">
      <c r="E461" s="43"/>
      <c r="F461" s="43"/>
      <c r="P461" s="68"/>
      <c r="Q461" s="68"/>
      <c r="X461" s="68"/>
      <c r="Y461" s="68"/>
      <c r="AH461" s="43"/>
      <c r="AI461" s="43"/>
    </row>
    <row r="462" spans="5:35" x14ac:dyDescent="0.25">
      <c r="E462" s="43"/>
      <c r="F462" s="43"/>
      <c r="P462" s="68"/>
      <c r="Q462" s="68"/>
      <c r="X462" s="68"/>
      <c r="Y462" s="68"/>
      <c r="AH462" s="43"/>
      <c r="AI462" s="43"/>
    </row>
    <row r="463" spans="5:35" x14ac:dyDescent="0.25">
      <c r="E463" s="43"/>
      <c r="F463" s="43"/>
      <c r="P463" s="68"/>
      <c r="Q463" s="68"/>
      <c r="X463" s="68"/>
      <c r="Y463" s="68"/>
      <c r="AH463" s="43"/>
      <c r="AI463" s="43"/>
    </row>
    <row r="464" spans="5:35" x14ac:dyDescent="0.25">
      <c r="E464" s="43"/>
      <c r="F464" s="43"/>
      <c r="P464" s="68"/>
      <c r="Q464" s="68"/>
      <c r="X464" s="68"/>
      <c r="Y464" s="68"/>
      <c r="AH464" s="43"/>
      <c r="AI464" s="43"/>
    </row>
    <row r="465" spans="5:35" x14ac:dyDescent="0.25">
      <c r="E465" s="43"/>
      <c r="F465" s="43"/>
      <c r="P465" s="68"/>
      <c r="Q465" s="68"/>
      <c r="X465" s="68"/>
      <c r="Y465" s="68"/>
      <c r="AH465" s="43"/>
      <c r="AI465" s="43"/>
    </row>
    <row r="466" spans="5:35" x14ac:dyDescent="0.25">
      <c r="E466" s="43"/>
      <c r="F466" s="43"/>
      <c r="P466" s="68"/>
      <c r="Q466" s="68"/>
      <c r="X466" s="68"/>
      <c r="Y466" s="68"/>
      <c r="AH466" s="43"/>
      <c r="AI466" s="43"/>
    </row>
    <row r="467" spans="5:35" x14ac:dyDescent="0.25">
      <c r="E467" s="43"/>
      <c r="F467" s="43"/>
      <c r="P467" s="68"/>
      <c r="Q467" s="68"/>
      <c r="X467" s="68"/>
      <c r="Y467" s="68"/>
      <c r="AH467" s="43"/>
      <c r="AI467" s="43"/>
    </row>
    <row r="468" spans="5:35" x14ac:dyDescent="0.25">
      <c r="E468" s="43"/>
      <c r="F468" s="43"/>
      <c r="P468" s="68"/>
      <c r="Q468" s="68"/>
      <c r="X468" s="68"/>
      <c r="Y468" s="68"/>
      <c r="AH468" s="43"/>
      <c r="AI468" s="43"/>
    </row>
    <row r="469" spans="5:35" x14ac:dyDescent="0.25">
      <c r="E469" s="43"/>
      <c r="F469" s="43"/>
      <c r="P469" s="68"/>
      <c r="Q469" s="68"/>
      <c r="X469" s="68"/>
      <c r="Y469" s="68"/>
      <c r="AH469" s="43"/>
      <c r="AI469" s="43"/>
    </row>
    <row r="470" spans="5:35" x14ac:dyDescent="0.25">
      <c r="E470" s="43"/>
      <c r="F470" s="43"/>
      <c r="P470" s="68"/>
      <c r="Q470" s="68"/>
      <c r="X470" s="68"/>
      <c r="Y470" s="68"/>
      <c r="AH470" s="43"/>
      <c r="AI470" s="43"/>
    </row>
    <row r="471" spans="5:35" x14ac:dyDescent="0.25">
      <c r="E471" s="43"/>
      <c r="F471" s="43"/>
      <c r="P471" s="68"/>
      <c r="Q471" s="68"/>
      <c r="X471" s="68"/>
      <c r="Y471" s="68"/>
      <c r="AH471" s="43"/>
      <c r="AI471" s="43"/>
    </row>
    <row r="472" spans="5:35" x14ac:dyDescent="0.25">
      <c r="E472" s="43"/>
      <c r="F472" s="43"/>
      <c r="P472" s="68"/>
      <c r="Q472" s="68"/>
      <c r="X472" s="68"/>
      <c r="Y472" s="68"/>
      <c r="AH472" s="43"/>
      <c r="AI472" s="43"/>
    </row>
    <row r="473" spans="5:35" x14ac:dyDescent="0.25">
      <c r="E473" s="43"/>
      <c r="F473" s="43"/>
      <c r="P473" s="68"/>
      <c r="Q473" s="68"/>
      <c r="X473" s="68"/>
      <c r="Y473" s="68"/>
      <c r="AH473" s="43"/>
      <c r="AI473" s="43"/>
    </row>
    <row r="474" spans="5:35" x14ac:dyDescent="0.25">
      <c r="E474" s="43"/>
      <c r="F474" s="43"/>
      <c r="P474" s="68"/>
      <c r="Q474" s="68"/>
      <c r="X474" s="68"/>
      <c r="Y474" s="68"/>
      <c r="AH474" s="43"/>
      <c r="AI474" s="43"/>
    </row>
    <row r="475" spans="5:35" x14ac:dyDescent="0.25">
      <c r="E475" s="43"/>
      <c r="F475" s="43"/>
      <c r="P475" s="68"/>
      <c r="Q475" s="68"/>
      <c r="X475" s="68"/>
      <c r="Y475" s="68"/>
      <c r="AH475" s="43"/>
      <c r="AI475" s="43"/>
    </row>
    <row r="476" spans="5:35" x14ac:dyDescent="0.25">
      <c r="E476" s="43"/>
      <c r="F476" s="43"/>
      <c r="P476" s="68"/>
      <c r="Q476" s="68"/>
      <c r="X476" s="68"/>
      <c r="Y476" s="68"/>
      <c r="AH476" s="43"/>
      <c r="AI476" s="43"/>
    </row>
    <row r="477" spans="5:35" x14ac:dyDescent="0.25">
      <c r="E477" s="43"/>
      <c r="F477" s="43"/>
      <c r="P477" s="68"/>
      <c r="Q477" s="68"/>
      <c r="X477" s="68"/>
      <c r="Y477" s="68"/>
      <c r="AH477" s="43"/>
      <c r="AI477" s="43"/>
    </row>
    <row r="478" spans="5:35" x14ac:dyDescent="0.25">
      <c r="E478" s="43"/>
      <c r="F478" s="43"/>
      <c r="P478" s="68"/>
      <c r="Q478" s="68"/>
      <c r="X478" s="68"/>
      <c r="Y478" s="68"/>
      <c r="AH478" s="43"/>
      <c r="AI478" s="43"/>
    </row>
    <row r="479" spans="5:35" x14ac:dyDescent="0.25">
      <c r="E479" s="43"/>
      <c r="F479" s="43"/>
      <c r="P479" s="68"/>
      <c r="Q479" s="68"/>
      <c r="X479" s="68"/>
      <c r="Y479" s="68"/>
      <c r="AH479" s="43"/>
      <c r="AI479" s="43"/>
    </row>
    <row r="480" spans="5:35" x14ac:dyDescent="0.25">
      <c r="E480" s="43"/>
      <c r="F480" s="43"/>
      <c r="P480" s="68"/>
      <c r="Q480" s="68"/>
      <c r="X480" s="68"/>
      <c r="Y480" s="68"/>
      <c r="AH480" s="43"/>
      <c r="AI480" s="43"/>
    </row>
    <row r="481" spans="5:35" x14ac:dyDescent="0.25">
      <c r="E481" s="43"/>
      <c r="F481" s="43"/>
      <c r="P481" s="68"/>
      <c r="Q481" s="68"/>
      <c r="X481" s="68"/>
      <c r="Y481" s="68"/>
      <c r="AH481" s="43"/>
      <c r="AI481" s="43"/>
    </row>
    <row r="482" spans="5:35" x14ac:dyDescent="0.25">
      <c r="E482" s="43"/>
      <c r="F482" s="43"/>
      <c r="P482" s="68"/>
      <c r="Q482" s="68"/>
      <c r="X482" s="68"/>
      <c r="Y482" s="68"/>
      <c r="AH482" s="43"/>
      <c r="AI482" s="43"/>
    </row>
    <row r="483" spans="5:35" x14ac:dyDescent="0.25">
      <c r="E483" s="43"/>
      <c r="F483" s="43"/>
      <c r="P483" s="68"/>
      <c r="Q483" s="68"/>
      <c r="X483" s="68"/>
      <c r="Y483" s="68"/>
      <c r="AH483" s="43"/>
      <c r="AI483" s="43"/>
    </row>
    <row r="484" spans="5:35" x14ac:dyDescent="0.25">
      <c r="E484" s="43"/>
      <c r="F484" s="43"/>
      <c r="P484" s="68"/>
      <c r="Q484" s="68"/>
      <c r="X484" s="68"/>
      <c r="Y484" s="68"/>
      <c r="AH484" s="43"/>
      <c r="AI484" s="43"/>
    </row>
    <row r="485" spans="5:35" x14ac:dyDescent="0.25">
      <c r="E485" s="43"/>
      <c r="F485" s="43"/>
      <c r="P485" s="68"/>
      <c r="Q485" s="68"/>
      <c r="X485" s="68"/>
      <c r="Y485" s="68"/>
      <c r="AH485" s="43"/>
      <c r="AI485" s="43"/>
    </row>
    <row r="486" spans="5:35" x14ac:dyDescent="0.25">
      <c r="E486" s="43"/>
      <c r="F486" s="43"/>
      <c r="P486" s="68"/>
      <c r="Q486" s="68"/>
      <c r="X486" s="68"/>
      <c r="Y486" s="68"/>
      <c r="AH486" s="43"/>
      <c r="AI486" s="43"/>
    </row>
    <row r="487" spans="5:35" x14ac:dyDescent="0.25">
      <c r="E487" s="43"/>
      <c r="F487" s="43"/>
      <c r="P487" s="68"/>
      <c r="Q487" s="68"/>
      <c r="X487" s="68"/>
      <c r="Y487" s="68"/>
      <c r="AH487" s="43"/>
      <c r="AI487" s="43"/>
    </row>
    <row r="488" spans="5:35" x14ac:dyDescent="0.25">
      <c r="E488" s="43"/>
      <c r="F488" s="43"/>
      <c r="P488" s="68"/>
      <c r="Q488" s="68"/>
      <c r="X488" s="68"/>
      <c r="Y488" s="68"/>
      <c r="AH488" s="43"/>
      <c r="AI488" s="43"/>
    </row>
    <row r="489" spans="5:35" x14ac:dyDescent="0.25">
      <c r="E489" s="43"/>
      <c r="F489" s="43"/>
      <c r="P489" s="68"/>
      <c r="Q489" s="68"/>
      <c r="X489" s="68"/>
      <c r="Y489" s="68"/>
      <c r="AH489" s="43"/>
      <c r="AI489" s="43"/>
    </row>
    <row r="490" spans="5:35" x14ac:dyDescent="0.25">
      <c r="E490" s="43"/>
      <c r="F490" s="43"/>
      <c r="P490" s="68"/>
      <c r="Q490" s="68"/>
      <c r="X490" s="68"/>
      <c r="Y490" s="68"/>
      <c r="AH490" s="43"/>
      <c r="AI490" s="43"/>
    </row>
    <row r="491" spans="5:35" x14ac:dyDescent="0.25">
      <c r="E491" s="43"/>
      <c r="F491" s="43"/>
      <c r="P491" s="68"/>
      <c r="Q491" s="68"/>
      <c r="X491" s="68"/>
      <c r="Y491" s="68"/>
      <c r="AH491" s="43"/>
      <c r="AI491" s="43"/>
    </row>
    <row r="492" spans="5:35" x14ac:dyDescent="0.25">
      <c r="E492" s="43"/>
      <c r="F492" s="43"/>
      <c r="P492" s="68"/>
      <c r="Q492" s="68"/>
      <c r="X492" s="68"/>
      <c r="Y492" s="68"/>
      <c r="AH492" s="43"/>
      <c r="AI492" s="43"/>
    </row>
    <row r="493" spans="5:35" x14ac:dyDescent="0.25">
      <c r="E493" s="43"/>
      <c r="F493" s="43"/>
      <c r="P493" s="68"/>
      <c r="Q493" s="68"/>
      <c r="X493" s="68"/>
      <c r="Y493" s="68"/>
      <c r="AH493" s="43"/>
      <c r="AI493" s="43"/>
    </row>
    <row r="494" spans="5:35" x14ac:dyDescent="0.25">
      <c r="E494" s="43"/>
      <c r="F494" s="43"/>
      <c r="P494" s="68"/>
      <c r="Q494" s="68"/>
      <c r="X494" s="68"/>
      <c r="Y494" s="68"/>
      <c r="AH494" s="43"/>
      <c r="AI494" s="43"/>
    </row>
    <row r="495" spans="5:35" x14ac:dyDescent="0.25">
      <c r="E495" s="43"/>
      <c r="F495" s="43"/>
      <c r="P495" s="68"/>
      <c r="Q495" s="68"/>
      <c r="X495" s="68"/>
      <c r="Y495" s="68"/>
      <c r="AH495" s="43"/>
      <c r="AI495" s="43"/>
    </row>
    <row r="496" spans="5:35" x14ac:dyDescent="0.25">
      <c r="E496" s="43"/>
      <c r="F496" s="43"/>
      <c r="P496" s="68"/>
      <c r="Q496" s="68"/>
      <c r="X496" s="68"/>
      <c r="Y496" s="68"/>
      <c r="AH496" s="43"/>
      <c r="AI496" s="43"/>
    </row>
    <row r="497" spans="5:35" x14ac:dyDescent="0.25">
      <c r="E497" s="43"/>
      <c r="F497" s="43"/>
      <c r="P497" s="68"/>
      <c r="Q497" s="68"/>
      <c r="X497" s="68"/>
      <c r="Y497" s="68"/>
      <c r="AH497" s="43"/>
      <c r="AI497" s="43"/>
    </row>
    <row r="498" spans="5:35" x14ac:dyDescent="0.25">
      <c r="E498" s="43"/>
      <c r="F498" s="43"/>
      <c r="P498" s="68"/>
      <c r="Q498" s="68"/>
      <c r="X498" s="68"/>
      <c r="Y498" s="68"/>
      <c r="AH498" s="43"/>
      <c r="AI498" s="43"/>
    </row>
    <row r="499" spans="5:35" x14ac:dyDescent="0.25">
      <c r="E499" s="43"/>
      <c r="F499" s="43"/>
      <c r="P499" s="68"/>
      <c r="Q499" s="68"/>
      <c r="X499" s="68"/>
      <c r="Y499" s="68"/>
      <c r="AH499" s="43"/>
      <c r="AI499" s="43"/>
    </row>
    <row r="500" spans="5:35" x14ac:dyDescent="0.25">
      <c r="E500" s="43"/>
      <c r="F500" s="43"/>
      <c r="P500" s="68"/>
      <c r="Q500" s="68"/>
      <c r="X500" s="68"/>
      <c r="Y500" s="68"/>
      <c r="AH500" s="43"/>
      <c r="AI500" s="43"/>
    </row>
    <row r="501" spans="5:35" x14ac:dyDescent="0.25">
      <c r="E501" s="43"/>
      <c r="F501" s="43"/>
      <c r="P501" s="68"/>
      <c r="Q501" s="68"/>
      <c r="X501" s="68"/>
      <c r="Y501" s="68"/>
      <c r="AH501" s="43"/>
      <c r="AI501" s="43"/>
    </row>
    <row r="502" spans="5:35" x14ac:dyDescent="0.25">
      <c r="E502" s="43"/>
      <c r="F502" s="43"/>
      <c r="P502" s="68"/>
      <c r="Q502" s="68"/>
      <c r="X502" s="68"/>
      <c r="Y502" s="68"/>
      <c r="AH502" s="43"/>
      <c r="AI502" s="43"/>
    </row>
    <row r="503" spans="5:35" x14ac:dyDescent="0.25">
      <c r="E503" s="43"/>
      <c r="F503" s="43"/>
      <c r="P503" s="68"/>
      <c r="Q503" s="68"/>
      <c r="X503" s="68"/>
      <c r="Y503" s="68"/>
      <c r="AH503" s="43"/>
      <c r="AI503" s="43"/>
    </row>
    <row r="504" spans="5:35" x14ac:dyDescent="0.25">
      <c r="E504" s="43"/>
      <c r="F504" s="43"/>
      <c r="P504" s="68"/>
      <c r="Q504" s="68"/>
      <c r="X504" s="68"/>
      <c r="Y504" s="68"/>
      <c r="AH504" s="43"/>
      <c r="AI504" s="43"/>
    </row>
    <row r="505" spans="5:35" x14ac:dyDescent="0.25">
      <c r="E505" s="43"/>
      <c r="F505" s="43"/>
      <c r="P505" s="68"/>
      <c r="Q505" s="68"/>
      <c r="X505" s="68"/>
      <c r="Y505" s="68"/>
      <c r="AH505" s="43"/>
      <c r="AI505" s="43"/>
    </row>
    <row r="506" spans="5:35" x14ac:dyDescent="0.25">
      <c r="E506" s="43"/>
      <c r="F506" s="43"/>
      <c r="P506" s="68"/>
      <c r="Q506" s="68"/>
      <c r="X506" s="68"/>
      <c r="Y506" s="68"/>
      <c r="AH506" s="43"/>
      <c r="AI506" s="43"/>
    </row>
    <row r="507" spans="5:35" x14ac:dyDescent="0.25">
      <c r="E507" s="43"/>
      <c r="F507" s="43"/>
      <c r="P507" s="68"/>
      <c r="Q507" s="68"/>
      <c r="X507" s="68"/>
      <c r="Y507" s="68"/>
      <c r="AH507" s="43"/>
      <c r="AI507" s="43"/>
    </row>
    <row r="508" spans="5:35" x14ac:dyDescent="0.25">
      <c r="E508" s="43"/>
      <c r="F508" s="43"/>
      <c r="P508" s="68"/>
      <c r="Q508" s="68"/>
      <c r="X508" s="68"/>
      <c r="Y508" s="68"/>
      <c r="AH508" s="43"/>
      <c r="AI508" s="43"/>
    </row>
    <row r="509" spans="5:35" x14ac:dyDescent="0.25">
      <c r="E509" s="43"/>
      <c r="F509" s="43"/>
      <c r="P509" s="68"/>
      <c r="Q509" s="68"/>
      <c r="X509" s="68"/>
      <c r="Y509" s="68"/>
      <c r="AH509" s="43"/>
      <c r="AI509" s="43"/>
    </row>
    <row r="510" spans="5:35" x14ac:dyDescent="0.25">
      <c r="E510" s="43"/>
      <c r="F510" s="43"/>
      <c r="P510" s="68"/>
      <c r="Q510" s="68"/>
      <c r="X510" s="68"/>
      <c r="Y510" s="68"/>
      <c r="AH510" s="43"/>
      <c r="AI510" s="43"/>
    </row>
    <row r="511" spans="5:35" x14ac:dyDescent="0.25">
      <c r="E511" s="43"/>
      <c r="F511" s="43"/>
      <c r="P511" s="68"/>
      <c r="Q511" s="68"/>
      <c r="X511" s="68"/>
      <c r="Y511" s="68"/>
      <c r="AH511" s="43"/>
      <c r="AI511" s="43"/>
    </row>
    <row r="512" spans="5:35" x14ac:dyDescent="0.25">
      <c r="E512" s="43"/>
      <c r="F512" s="43"/>
      <c r="P512" s="68"/>
      <c r="Q512" s="68"/>
      <c r="X512" s="68"/>
      <c r="Y512" s="68"/>
      <c r="AH512" s="43"/>
      <c r="AI512" s="43"/>
    </row>
    <row r="513" spans="5:35" x14ac:dyDescent="0.25">
      <c r="E513" s="43"/>
      <c r="F513" s="43"/>
      <c r="P513" s="68"/>
      <c r="Q513" s="68"/>
      <c r="X513" s="68"/>
      <c r="Y513" s="68"/>
      <c r="AH513" s="43"/>
      <c r="AI513" s="43"/>
    </row>
    <row r="514" spans="5:35" x14ac:dyDescent="0.25">
      <c r="E514" s="43"/>
      <c r="F514" s="43"/>
      <c r="P514" s="68"/>
      <c r="Q514" s="68"/>
      <c r="X514" s="68"/>
      <c r="Y514" s="68"/>
      <c r="AH514" s="43"/>
      <c r="AI514" s="43"/>
    </row>
    <row r="515" spans="5:35" x14ac:dyDescent="0.25">
      <c r="E515" s="43"/>
      <c r="F515" s="43"/>
      <c r="P515" s="68"/>
      <c r="Q515" s="68"/>
      <c r="X515" s="68"/>
      <c r="Y515" s="68"/>
      <c r="AH515" s="43"/>
      <c r="AI515" s="43"/>
    </row>
    <row r="516" spans="5:35" x14ac:dyDescent="0.25">
      <c r="E516" s="43"/>
      <c r="F516" s="43"/>
      <c r="P516" s="68"/>
      <c r="Q516" s="68"/>
      <c r="X516" s="68"/>
      <c r="Y516" s="68"/>
      <c r="AH516" s="43"/>
      <c r="AI516" s="43"/>
    </row>
    <row r="517" spans="5:35" x14ac:dyDescent="0.25">
      <c r="E517" s="43"/>
      <c r="F517" s="43"/>
      <c r="P517" s="68"/>
      <c r="Q517" s="68"/>
      <c r="X517" s="68"/>
      <c r="Y517" s="68"/>
      <c r="AH517" s="43"/>
      <c r="AI517" s="43"/>
    </row>
    <row r="518" spans="5:35" x14ac:dyDescent="0.25">
      <c r="E518" s="43"/>
      <c r="F518" s="43"/>
      <c r="P518" s="68"/>
      <c r="Q518" s="68"/>
      <c r="X518" s="68"/>
      <c r="Y518" s="68"/>
      <c r="AH518" s="43"/>
      <c r="AI518" s="43"/>
    </row>
    <row r="519" spans="5:35" x14ac:dyDescent="0.25">
      <c r="E519" s="43"/>
      <c r="F519" s="43"/>
      <c r="P519" s="68"/>
      <c r="Q519" s="68"/>
      <c r="X519" s="68"/>
      <c r="Y519" s="68"/>
      <c r="AH519" s="43"/>
      <c r="AI519" s="43"/>
    </row>
    <row r="520" spans="5:35" x14ac:dyDescent="0.25">
      <c r="E520" s="43"/>
      <c r="F520" s="43"/>
      <c r="P520" s="68"/>
      <c r="Q520" s="68"/>
      <c r="X520" s="68"/>
      <c r="Y520" s="68"/>
      <c r="AH520" s="43"/>
      <c r="AI520" s="43"/>
    </row>
    <row r="521" spans="5:35" x14ac:dyDescent="0.25">
      <c r="E521" s="43"/>
      <c r="F521" s="43"/>
      <c r="P521" s="68"/>
      <c r="Q521" s="68"/>
      <c r="X521" s="68"/>
      <c r="Y521" s="68"/>
      <c r="AH521" s="43"/>
      <c r="AI521" s="43"/>
    </row>
    <row r="522" spans="5:35" x14ac:dyDescent="0.25">
      <c r="E522" s="43"/>
      <c r="F522" s="43"/>
      <c r="P522" s="68"/>
      <c r="Q522" s="68"/>
      <c r="X522" s="68"/>
      <c r="Y522" s="68"/>
      <c r="AH522" s="43"/>
      <c r="AI522" s="43"/>
    </row>
    <row r="523" spans="5:35" x14ac:dyDescent="0.25">
      <c r="E523" s="43"/>
      <c r="F523" s="43"/>
      <c r="P523" s="68"/>
      <c r="Q523" s="68"/>
      <c r="X523" s="68"/>
      <c r="Y523" s="68"/>
      <c r="AH523" s="43"/>
      <c r="AI523" s="43"/>
    </row>
    <row r="524" spans="5:35" x14ac:dyDescent="0.25">
      <c r="E524" s="43"/>
      <c r="F524" s="43"/>
      <c r="P524" s="68"/>
      <c r="Q524" s="68"/>
      <c r="X524" s="68"/>
      <c r="Y524" s="68"/>
      <c r="AH524" s="43"/>
      <c r="AI524" s="43"/>
    </row>
    <row r="525" spans="5:35" x14ac:dyDescent="0.25">
      <c r="E525" s="43"/>
      <c r="F525" s="43"/>
      <c r="P525" s="68"/>
      <c r="Q525" s="68"/>
      <c r="X525" s="68"/>
      <c r="Y525" s="68"/>
      <c r="AH525" s="43"/>
      <c r="AI525" s="43"/>
    </row>
    <row r="526" spans="5:35" x14ac:dyDescent="0.25">
      <c r="E526" s="43"/>
      <c r="F526" s="43"/>
      <c r="P526" s="68"/>
      <c r="Q526" s="68"/>
      <c r="X526" s="68"/>
      <c r="Y526" s="68"/>
      <c r="AH526" s="43"/>
      <c r="AI526" s="43"/>
    </row>
    <row r="527" spans="5:35" x14ac:dyDescent="0.25">
      <c r="E527" s="43"/>
      <c r="F527" s="43"/>
      <c r="P527" s="68"/>
      <c r="Q527" s="68"/>
      <c r="X527" s="68"/>
      <c r="Y527" s="68"/>
      <c r="AH527" s="43"/>
      <c r="AI527" s="43"/>
    </row>
    <row r="528" spans="5:35" x14ac:dyDescent="0.25">
      <c r="E528" s="43"/>
      <c r="F528" s="43"/>
      <c r="P528" s="68"/>
      <c r="Q528" s="68"/>
      <c r="X528" s="68"/>
      <c r="Y528" s="68"/>
      <c r="AH528" s="43"/>
      <c r="AI528" s="43"/>
    </row>
    <row r="529" spans="5:35" x14ac:dyDescent="0.25">
      <c r="E529" s="43"/>
      <c r="F529" s="43"/>
      <c r="P529" s="68"/>
      <c r="Q529" s="68"/>
      <c r="X529" s="68"/>
      <c r="Y529" s="68"/>
      <c r="AH529" s="43"/>
      <c r="AI529" s="43"/>
    </row>
    <row r="530" spans="5:35" x14ac:dyDescent="0.25">
      <c r="E530" s="43"/>
      <c r="F530" s="43"/>
      <c r="P530" s="68"/>
      <c r="Q530" s="68"/>
      <c r="X530" s="68"/>
      <c r="Y530" s="68"/>
      <c r="AH530" s="43"/>
      <c r="AI530" s="43"/>
    </row>
    <row r="531" spans="5:35" x14ac:dyDescent="0.25">
      <c r="E531" s="43"/>
      <c r="F531" s="43"/>
      <c r="P531" s="68"/>
      <c r="Q531" s="68"/>
      <c r="X531" s="68"/>
      <c r="Y531" s="68"/>
      <c r="AH531" s="43"/>
      <c r="AI531" s="43"/>
    </row>
    <row r="532" spans="5:35" x14ac:dyDescent="0.25">
      <c r="E532" s="43"/>
      <c r="F532" s="43"/>
      <c r="P532" s="68"/>
      <c r="Q532" s="68"/>
      <c r="X532" s="68"/>
      <c r="Y532" s="68"/>
      <c r="AH532" s="43"/>
      <c r="AI532" s="43"/>
    </row>
    <row r="533" spans="5:35" x14ac:dyDescent="0.25">
      <c r="E533" s="43"/>
      <c r="F533" s="43"/>
      <c r="P533" s="68"/>
      <c r="Q533" s="68"/>
      <c r="X533" s="68"/>
      <c r="Y533" s="68"/>
      <c r="AH533" s="43"/>
      <c r="AI533" s="43"/>
    </row>
    <row r="534" spans="5:35" x14ac:dyDescent="0.25">
      <c r="E534" s="43"/>
      <c r="F534" s="43"/>
      <c r="P534" s="68"/>
      <c r="Q534" s="68"/>
      <c r="X534" s="68"/>
      <c r="Y534" s="68"/>
      <c r="AH534" s="43"/>
      <c r="AI534" s="43"/>
    </row>
    <row r="535" spans="5:35" x14ac:dyDescent="0.25">
      <c r="E535" s="43"/>
      <c r="F535" s="43"/>
      <c r="P535" s="68"/>
      <c r="Q535" s="68"/>
      <c r="X535" s="68"/>
      <c r="Y535" s="68"/>
      <c r="AH535" s="43"/>
      <c r="AI535" s="43"/>
    </row>
    <row r="536" spans="5:35" x14ac:dyDescent="0.25">
      <c r="E536" s="43"/>
      <c r="F536" s="43"/>
      <c r="P536" s="68"/>
      <c r="Q536" s="68"/>
      <c r="X536" s="68"/>
      <c r="Y536" s="68"/>
      <c r="AH536" s="43"/>
      <c r="AI536" s="43"/>
    </row>
    <row r="537" spans="5:35" x14ac:dyDescent="0.25">
      <c r="E537" s="43"/>
      <c r="F537" s="43"/>
      <c r="P537" s="68"/>
      <c r="Q537" s="68"/>
      <c r="X537" s="68"/>
      <c r="Y537" s="68"/>
      <c r="AH537" s="43"/>
      <c r="AI537" s="43"/>
    </row>
    <row r="538" spans="5:35" x14ac:dyDescent="0.25">
      <c r="E538" s="43"/>
      <c r="F538" s="43"/>
      <c r="P538" s="68"/>
      <c r="Q538" s="68"/>
      <c r="X538" s="68"/>
      <c r="Y538" s="68"/>
      <c r="AH538" s="43"/>
      <c r="AI538" s="43"/>
    </row>
    <row r="539" spans="5:35" x14ac:dyDescent="0.25">
      <c r="E539" s="43"/>
      <c r="F539" s="43"/>
      <c r="P539" s="68"/>
      <c r="Q539" s="68"/>
      <c r="X539" s="68"/>
      <c r="Y539" s="68"/>
      <c r="AH539" s="43"/>
      <c r="AI539" s="43"/>
    </row>
    <row r="540" spans="5:35" x14ac:dyDescent="0.25">
      <c r="E540" s="43"/>
      <c r="F540" s="43"/>
      <c r="P540" s="68"/>
      <c r="Q540" s="68"/>
      <c r="X540" s="68"/>
      <c r="Y540" s="68"/>
      <c r="AH540" s="43"/>
      <c r="AI540" s="43"/>
    </row>
    <row r="541" spans="5:35" x14ac:dyDescent="0.25">
      <c r="E541" s="43"/>
      <c r="F541" s="43"/>
      <c r="P541" s="68"/>
      <c r="Q541" s="68"/>
      <c r="X541" s="68"/>
      <c r="Y541" s="68"/>
      <c r="AH541" s="43"/>
      <c r="AI541" s="43"/>
    </row>
    <row r="542" spans="5:35" x14ac:dyDescent="0.25">
      <c r="E542" s="43"/>
      <c r="F542" s="43"/>
      <c r="P542" s="68"/>
      <c r="Q542" s="68"/>
      <c r="X542" s="68"/>
      <c r="Y542" s="68"/>
      <c r="AH542" s="43"/>
      <c r="AI542" s="43"/>
    </row>
    <row r="543" spans="5:35" x14ac:dyDescent="0.25">
      <c r="E543" s="43"/>
      <c r="F543" s="43"/>
      <c r="P543" s="68"/>
      <c r="Q543" s="68"/>
      <c r="X543" s="68"/>
      <c r="Y543" s="68"/>
      <c r="AH543" s="43"/>
      <c r="AI543" s="43"/>
    </row>
    <row r="544" spans="5:35" x14ac:dyDescent="0.25">
      <c r="E544" s="43"/>
      <c r="F544" s="43"/>
      <c r="P544" s="68"/>
      <c r="Q544" s="68"/>
      <c r="X544" s="68"/>
      <c r="Y544" s="68"/>
      <c r="AH544" s="43"/>
      <c r="AI544" s="43"/>
    </row>
    <row r="545" spans="5:35" x14ac:dyDescent="0.25">
      <c r="E545" s="43"/>
      <c r="F545" s="43"/>
      <c r="P545" s="68"/>
      <c r="Q545" s="68"/>
      <c r="X545" s="68"/>
      <c r="Y545" s="68"/>
      <c r="AH545" s="43"/>
      <c r="AI545" s="43"/>
    </row>
    <row r="546" spans="5:35" x14ac:dyDescent="0.25">
      <c r="E546" s="43"/>
      <c r="F546" s="43"/>
      <c r="P546" s="68"/>
      <c r="Q546" s="68"/>
      <c r="X546" s="68"/>
      <c r="Y546" s="68"/>
      <c r="AH546" s="43"/>
      <c r="AI546" s="43"/>
    </row>
    <row r="547" spans="5:35" x14ac:dyDescent="0.25">
      <c r="E547" s="43"/>
      <c r="F547" s="43"/>
      <c r="P547" s="68"/>
      <c r="Q547" s="68"/>
      <c r="X547" s="68"/>
      <c r="Y547" s="68"/>
      <c r="AH547" s="43"/>
      <c r="AI547" s="43"/>
    </row>
    <row r="548" spans="5:35" x14ac:dyDescent="0.25">
      <c r="E548" s="43"/>
      <c r="F548" s="43"/>
      <c r="P548" s="68"/>
      <c r="Q548" s="68"/>
      <c r="X548" s="68"/>
      <c r="Y548" s="68"/>
      <c r="AH548" s="43"/>
      <c r="AI548" s="43"/>
    </row>
    <row r="549" spans="5:35" x14ac:dyDescent="0.25">
      <c r="E549" s="43"/>
      <c r="F549" s="43"/>
      <c r="P549" s="68"/>
      <c r="Q549" s="68"/>
      <c r="X549" s="68"/>
      <c r="Y549" s="68"/>
      <c r="AH549" s="43"/>
      <c r="AI549" s="43"/>
    </row>
    <row r="550" spans="5:35" x14ac:dyDescent="0.25">
      <c r="E550" s="43"/>
      <c r="F550" s="43"/>
      <c r="P550" s="68"/>
      <c r="Q550" s="68"/>
      <c r="X550" s="68"/>
      <c r="Y550" s="68"/>
      <c r="AH550" s="43"/>
      <c r="AI550" s="43"/>
    </row>
    <row r="551" spans="5:35" x14ac:dyDescent="0.25">
      <c r="E551" s="43"/>
      <c r="F551" s="43"/>
      <c r="P551" s="68"/>
      <c r="Q551" s="68"/>
      <c r="X551" s="68"/>
      <c r="Y551" s="68"/>
      <c r="AH551" s="43"/>
      <c r="AI551" s="43"/>
    </row>
    <row r="552" spans="5:35" x14ac:dyDescent="0.25">
      <c r="E552" s="43"/>
      <c r="F552" s="43"/>
      <c r="P552" s="68"/>
      <c r="Q552" s="68"/>
      <c r="X552" s="68"/>
      <c r="Y552" s="68"/>
      <c r="AH552" s="43"/>
      <c r="AI552" s="43"/>
    </row>
    <row r="553" spans="5:35" x14ac:dyDescent="0.25">
      <c r="E553" s="43"/>
      <c r="F553" s="43"/>
      <c r="P553" s="68"/>
      <c r="Q553" s="68"/>
      <c r="X553" s="68"/>
      <c r="Y553" s="68"/>
      <c r="AH553" s="43"/>
      <c r="AI553" s="43"/>
    </row>
    <row r="554" spans="5:35" x14ac:dyDescent="0.25">
      <c r="E554" s="43"/>
      <c r="F554" s="43"/>
      <c r="P554" s="68"/>
      <c r="Q554" s="68"/>
      <c r="X554" s="68"/>
      <c r="Y554" s="68"/>
      <c r="AH554" s="43"/>
      <c r="AI554" s="43"/>
    </row>
    <row r="555" spans="5:35" x14ac:dyDescent="0.25">
      <c r="E555" s="43"/>
      <c r="F555" s="43"/>
      <c r="P555" s="68"/>
      <c r="Q555" s="68"/>
      <c r="X555" s="68"/>
      <c r="Y555" s="68"/>
      <c r="AH555" s="43"/>
      <c r="AI555" s="43"/>
    </row>
    <row r="556" spans="5:35" x14ac:dyDescent="0.25">
      <c r="E556" s="43"/>
      <c r="F556" s="43"/>
      <c r="P556" s="68"/>
      <c r="Q556" s="68"/>
      <c r="X556" s="68"/>
      <c r="Y556" s="68"/>
      <c r="AH556" s="43"/>
      <c r="AI556" s="43"/>
    </row>
    <row r="557" spans="5:35" x14ac:dyDescent="0.25">
      <c r="E557" s="43"/>
      <c r="F557" s="43"/>
      <c r="P557" s="68"/>
      <c r="Q557" s="68"/>
      <c r="X557" s="68"/>
      <c r="Y557" s="68"/>
      <c r="AH557" s="43"/>
      <c r="AI557" s="43"/>
    </row>
    <row r="558" spans="5:35" x14ac:dyDescent="0.25">
      <c r="E558" s="43"/>
      <c r="F558" s="43"/>
      <c r="P558" s="68"/>
      <c r="Q558" s="68"/>
      <c r="X558" s="68"/>
      <c r="Y558" s="68"/>
      <c r="AH558" s="43"/>
      <c r="AI558" s="43"/>
    </row>
    <row r="559" spans="5:35" x14ac:dyDescent="0.25">
      <c r="E559" s="43"/>
      <c r="F559" s="43"/>
      <c r="P559" s="68"/>
      <c r="Q559" s="68"/>
      <c r="X559" s="68"/>
      <c r="Y559" s="68"/>
      <c r="AH559" s="43"/>
      <c r="AI559" s="43"/>
    </row>
    <row r="560" spans="5:35" x14ac:dyDescent="0.25">
      <c r="E560" s="43"/>
      <c r="F560" s="43"/>
      <c r="P560" s="68"/>
      <c r="Q560" s="68"/>
      <c r="X560" s="68"/>
      <c r="Y560" s="68"/>
      <c r="AH560" s="43"/>
      <c r="AI560" s="43"/>
    </row>
    <row r="561" spans="5:35" x14ac:dyDescent="0.25">
      <c r="E561" s="43"/>
      <c r="F561" s="43"/>
      <c r="P561" s="68"/>
      <c r="Q561" s="68"/>
      <c r="X561" s="68"/>
      <c r="Y561" s="68"/>
      <c r="AH561" s="43"/>
      <c r="AI561" s="43"/>
    </row>
    <row r="562" spans="5:35" x14ac:dyDescent="0.25">
      <c r="E562" s="43"/>
      <c r="F562" s="43"/>
      <c r="P562" s="68"/>
      <c r="Q562" s="68"/>
      <c r="X562" s="68"/>
      <c r="Y562" s="68"/>
      <c r="AH562" s="43"/>
      <c r="AI562" s="43"/>
    </row>
    <row r="563" spans="5:35" x14ac:dyDescent="0.25">
      <c r="E563" s="43"/>
      <c r="F563" s="43"/>
      <c r="P563" s="68"/>
      <c r="Q563" s="68"/>
      <c r="X563" s="68"/>
      <c r="Y563" s="68"/>
      <c r="AH563" s="43"/>
      <c r="AI563" s="43"/>
    </row>
    <row r="564" spans="5:35" x14ac:dyDescent="0.25">
      <c r="E564" s="43"/>
      <c r="F564" s="43"/>
      <c r="P564" s="68"/>
      <c r="Q564" s="68"/>
      <c r="X564" s="68"/>
      <c r="Y564" s="68"/>
      <c r="AH564" s="43"/>
      <c r="AI564" s="43"/>
    </row>
    <row r="565" spans="5:35" x14ac:dyDescent="0.25">
      <c r="E565" s="43"/>
      <c r="F565" s="43"/>
      <c r="P565" s="68"/>
      <c r="Q565" s="68"/>
      <c r="X565" s="68"/>
      <c r="Y565" s="68"/>
      <c r="AH565" s="43"/>
      <c r="AI565" s="43"/>
    </row>
    <row r="566" spans="5:35" x14ac:dyDescent="0.25">
      <c r="E566" s="43"/>
      <c r="F566" s="43"/>
      <c r="P566" s="68"/>
      <c r="Q566" s="68"/>
      <c r="X566" s="68"/>
      <c r="Y566" s="68"/>
      <c r="AH566" s="43"/>
      <c r="AI566" s="43"/>
    </row>
    <row r="567" spans="5:35" x14ac:dyDescent="0.25">
      <c r="E567" s="43"/>
      <c r="F567" s="43"/>
      <c r="P567" s="68"/>
      <c r="Q567" s="68"/>
      <c r="X567" s="68"/>
      <c r="Y567" s="68"/>
      <c r="AH567" s="43"/>
      <c r="AI567" s="43"/>
    </row>
    <row r="568" spans="5:35" x14ac:dyDescent="0.25">
      <c r="E568" s="43"/>
      <c r="F568" s="43"/>
      <c r="P568" s="68"/>
      <c r="Q568" s="68"/>
      <c r="X568" s="68"/>
      <c r="Y568" s="68"/>
      <c r="AH568" s="43"/>
      <c r="AI568" s="43"/>
    </row>
    <row r="569" spans="5:35" x14ac:dyDescent="0.25">
      <c r="E569" s="43"/>
      <c r="F569" s="43"/>
      <c r="P569" s="68"/>
      <c r="Q569" s="68"/>
      <c r="X569" s="68"/>
      <c r="Y569" s="68"/>
      <c r="AH569" s="43"/>
      <c r="AI569" s="43"/>
    </row>
    <row r="570" spans="5:35" x14ac:dyDescent="0.25">
      <c r="E570" s="43"/>
      <c r="F570" s="43"/>
      <c r="P570" s="68"/>
      <c r="Q570" s="68"/>
      <c r="X570" s="68"/>
      <c r="Y570" s="68"/>
      <c r="AH570" s="43"/>
      <c r="AI570" s="43"/>
    </row>
    <row r="571" spans="5:35" x14ac:dyDescent="0.25">
      <c r="E571" s="43"/>
      <c r="F571" s="43"/>
      <c r="P571" s="68"/>
      <c r="Q571" s="68"/>
      <c r="X571" s="68"/>
      <c r="Y571" s="68"/>
      <c r="AH571" s="43"/>
      <c r="AI571" s="43"/>
    </row>
    <row r="572" spans="5:35" x14ac:dyDescent="0.25">
      <c r="E572" s="43"/>
      <c r="F572" s="43"/>
      <c r="P572" s="68"/>
      <c r="Q572" s="68"/>
      <c r="X572" s="68"/>
      <c r="Y572" s="68"/>
      <c r="AH572" s="43"/>
      <c r="AI572" s="43"/>
    </row>
    <row r="573" spans="5:35" x14ac:dyDescent="0.25">
      <c r="E573" s="43"/>
      <c r="F573" s="43"/>
      <c r="P573" s="68"/>
      <c r="Q573" s="68"/>
      <c r="X573" s="68"/>
      <c r="Y573" s="68"/>
      <c r="AH573" s="43"/>
      <c r="AI573" s="43"/>
    </row>
    <row r="574" spans="5:35" x14ac:dyDescent="0.25">
      <c r="E574" s="43"/>
      <c r="F574" s="43"/>
      <c r="P574" s="68"/>
      <c r="Q574" s="68"/>
      <c r="X574" s="68"/>
      <c r="Y574" s="68"/>
      <c r="AH574" s="43"/>
      <c r="AI574" s="43"/>
    </row>
    <row r="575" spans="5:35" x14ac:dyDescent="0.25">
      <c r="E575" s="43"/>
      <c r="F575" s="43"/>
      <c r="P575" s="68"/>
      <c r="Q575" s="68"/>
      <c r="X575" s="68"/>
      <c r="Y575" s="68"/>
      <c r="AH575" s="43"/>
      <c r="AI575" s="43"/>
    </row>
    <row r="576" spans="5:35" x14ac:dyDescent="0.25">
      <c r="E576" s="43"/>
      <c r="F576" s="43"/>
      <c r="P576" s="68"/>
      <c r="Q576" s="68"/>
      <c r="X576" s="68"/>
      <c r="Y576" s="68"/>
      <c r="AH576" s="43"/>
      <c r="AI576" s="43"/>
    </row>
    <row r="577" spans="5:35" x14ac:dyDescent="0.25">
      <c r="E577" s="43"/>
      <c r="F577" s="43"/>
      <c r="P577" s="68"/>
      <c r="Q577" s="68"/>
      <c r="X577" s="68"/>
      <c r="Y577" s="68"/>
      <c r="AH577" s="43"/>
      <c r="AI577" s="43"/>
    </row>
    <row r="578" spans="5:35" x14ac:dyDescent="0.25">
      <c r="E578" s="43"/>
      <c r="F578" s="43"/>
      <c r="P578" s="68"/>
      <c r="Q578" s="68"/>
      <c r="X578" s="68"/>
      <c r="Y578" s="68"/>
      <c r="AH578" s="43"/>
      <c r="AI578" s="43"/>
    </row>
    <row r="579" spans="5:35" x14ac:dyDescent="0.25">
      <c r="E579" s="43"/>
      <c r="F579" s="43"/>
      <c r="P579" s="68"/>
      <c r="Q579" s="68"/>
      <c r="X579" s="68"/>
      <c r="Y579" s="68"/>
      <c r="AH579" s="43"/>
      <c r="AI579" s="43"/>
    </row>
    <row r="580" spans="5:35" x14ac:dyDescent="0.25">
      <c r="E580" s="43"/>
      <c r="F580" s="43"/>
      <c r="P580" s="68"/>
      <c r="Q580" s="68"/>
      <c r="X580" s="68"/>
      <c r="Y580" s="68"/>
      <c r="AH580" s="43"/>
      <c r="AI580" s="43"/>
    </row>
    <row r="581" spans="5:35" x14ac:dyDescent="0.25">
      <c r="E581" s="43"/>
      <c r="F581" s="43"/>
      <c r="P581" s="68"/>
      <c r="Q581" s="68"/>
      <c r="X581" s="68"/>
      <c r="Y581" s="68"/>
      <c r="AH581" s="43"/>
      <c r="AI581" s="43"/>
    </row>
    <row r="582" spans="5:35" x14ac:dyDescent="0.25">
      <c r="E582" s="43"/>
      <c r="F582" s="43"/>
      <c r="P582" s="68"/>
      <c r="Q582" s="68"/>
      <c r="X582" s="68"/>
      <c r="Y582" s="68"/>
      <c r="AH582" s="43"/>
      <c r="AI582" s="43"/>
    </row>
    <row r="583" spans="5:35" x14ac:dyDescent="0.25">
      <c r="E583" s="43"/>
      <c r="F583" s="43"/>
      <c r="P583" s="68"/>
      <c r="Q583" s="68"/>
      <c r="X583" s="68"/>
      <c r="Y583" s="68"/>
      <c r="AH583" s="43"/>
      <c r="AI583" s="43"/>
    </row>
    <row r="584" spans="5:35" x14ac:dyDescent="0.25">
      <c r="E584" s="43"/>
      <c r="F584" s="43"/>
      <c r="P584" s="68"/>
      <c r="Q584" s="68"/>
      <c r="X584" s="68"/>
      <c r="Y584" s="68"/>
      <c r="AH584" s="43"/>
      <c r="AI584" s="43"/>
    </row>
    <row r="585" spans="5:35" x14ac:dyDescent="0.25">
      <c r="E585" s="43"/>
      <c r="F585" s="43"/>
      <c r="P585" s="68"/>
      <c r="Q585" s="68"/>
      <c r="X585" s="68"/>
      <c r="Y585" s="68"/>
      <c r="AH585" s="43"/>
      <c r="AI585" s="43"/>
    </row>
    <row r="586" spans="5:35" x14ac:dyDescent="0.25">
      <c r="E586" s="43"/>
      <c r="F586" s="43"/>
      <c r="P586" s="68"/>
      <c r="Q586" s="68"/>
      <c r="X586" s="68"/>
      <c r="Y586" s="68"/>
      <c r="AH586" s="43"/>
      <c r="AI586" s="43"/>
    </row>
    <row r="587" spans="5:35" x14ac:dyDescent="0.25">
      <c r="E587" s="43"/>
      <c r="F587" s="43"/>
      <c r="P587" s="68"/>
      <c r="Q587" s="68"/>
      <c r="X587" s="68"/>
      <c r="Y587" s="68"/>
      <c r="AH587" s="43"/>
      <c r="AI587" s="43"/>
    </row>
    <row r="588" spans="5:35" x14ac:dyDescent="0.25">
      <c r="E588" s="43"/>
      <c r="F588" s="43"/>
      <c r="P588" s="68"/>
      <c r="Q588" s="68"/>
      <c r="X588" s="68"/>
      <c r="Y588" s="68"/>
      <c r="AH588" s="43"/>
      <c r="AI588" s="43"/>
    </row>
    <row r="589" spans="5:35" x14ac:dyDescent="0.25">
      <c r="E589" s="43"/>
      <c r="F589" s="43"/>
      <c r="P589" s="68"/>
      <c r="Q589" s="68"/>
      <c r="X589" s="68"/>
      <c r="Y589" s="68"/>
      <c r="AH589" s="43"/>
      <c r="AI589" s="43"/>
    </row>
    <row r="590" spans="5:35" x14ac:dyDescent="0.25">
      <c r="E590" s="43"/>
      <c r="F590" s="43"/>
      <c r="P590" s="68"/>
      <c r="Q590" s="68"/>
      <c r="X590" s="68"/>
      <c r="Y590" s="68"/>
      <c r="AH590" s="43"/>
      <c r="AI590" s="43"/>
    </row>
    <row r="591" spans="5:35" x14ac:dyDescent="0.25">
      <c r="E591" s="43"/>
      <c r="F591" s="43"/>
      <c r="P591" s="68"/>
      <c r="Q591" s="68"/>
      <c r="X591" s="68"/>
      <c r="Y591" s="68"/>
      <c r="AH591" s="43"/>
      <c r="AI591" s="43"/>
    </row>
    <row r="592" spans="5:35" x14ac:dyDescent="0.25">
      <c r="E592" s="43"/>
      <c r="F592" s="43"/>
      <c r="P592" s="68"/>
      <c r="Q592" s="68"/>
      <c r="X592" s="68"/>
      <c r="Y592" s="68"/>
      <c r="AH592" s="43"/>
      <c r="AI592" s="43"/>
    </row>
    <row r="593" spans="5:35" x14ac:dyDescent="0.25">
      <c r="E593" s="43"/>
      <c r="F593" s="43"/>
      <c r="P593" s="68"/>
      <c r="Q593" s="68"/>
      <c r="X593" s="68"/>
      <c r="Y593" s="68"/>
      <c r="AH593" s="43"/>
      <c r="AI593" s="43"/>
    </row>
    <row r="594" spans="5:35" x14ac:dyDescent="0.25">
      <c r="E594" s="43"/>
      <c r="F594" s="43"/>
      <c r="P594" s="68"/>
      <c r="Q594" s="68"/>
      <c r="X594" s="68"/>
      <c r="Y594" s="68"/>
      <c r="AH594" s="43"/>
      <c r="AI594" s="43"/>
    </row>
    <row r="595" spans="5:35" x14ac:dyDescent="0.25">
      <c r="E595" s="43"/>
      <c r="F595" s="43"/>
      <c r="P595" s="68"/>
      <c r="Q595" s="68"/>
      <c r="X595" s="68"/>
      <c r="Y595" s="68"/>
      <c r="AH595" s="43"/>
      <c r="AI595" s="43"/>
    </row>
    <row r="596" spans="5:35" x14ac:dyDescent="0.25">
      <c r="E596" s="43"/>
      <c r="F596" s="43"/>
      <c r="P596" s="68"/>
      <c r="Q596" s="68"/>
      <c r="X596" s="68"/>
      <c r="Y596" s="68"/>
      <c r="AH596" s="43"/>
      <c r="AI596" s="43"/>
    </row>
    <row r="597" spans="5:35" x14ac:dyDescent="0.25">
      <c r="E597" s="43"/>
      <c r="F597" s="43"/>
      <c r="P597" s="68"/>
      <c r="Q597" s="68"/>
      <c r="X597" s="68"/>
      <c r="Y597" s="68"/>
      <c r="AH597" s="43"/>
      <c r="AI597" s="43"/>
    </row>
    <row r="598" spans="5:35" x14ac:dyDescent="0.25">
      <c r="E598" s="43"/>
      <c r="F598" s="43"/>
      <c r="P598" s="68"/>
      <c r="Q598" s="68"/>
      <c r="X598" s="68"/>
      <c r="Y598" s="68"/>
      <c r="AH598" s="43"/>
      <c r="AI598" s="43"/>
    </row>
    <row r="599" spans="5:35" x14ac:dyDescent="0.25">
      <c r="E599" s="43"/>
      <c r="F599" s="43"/>
      <c r="P599" s="68"/>
      <c r="Q599" s="68"/>
      <c r="X599" s="68"/>
      <c r="Y599" s="68"/>
      <c r="AH599" s="43"/>
      <c r="AI599" s="43"/>
    </row>
    <row r="600" spans="5:35" x14ac:dyDescent="0.25">
      <c r="E600" s="43"/>
      <c r="F600" s="43"/>
      <c r="P600" s="68"/>
      <c r="Q600" s="68"/>
      <c r="X600" s="68"/>
      <c r="Y600" s="68"/>
      <c r="AH600" s="43"/>
      <c r="AI600" s="43"/>
    </row>
    <row r="601" spans="5:35" x14ac:dyDescent="0.25">
      <c r="E601" s="43"/>
      <c r="F601" s="43"/>
      <c r="P601" s="68"/>
      <c r="Q601" s="68"/>
      <c r="X601" s="68"/>
      <c r="Y601" s="68"/>
      <c r="AH601" s="43"/>
      <c r="AI601" s="43"/>
    </row>
    <row r="602" spans="5:35" x14ac:dyDescent="0.25">
      <c r="E602" s="43"/>
      <c r="F602" s="43"/>
      <c r="P602" s="68"/>
      <c r="Q602" s="68"/>
      <c r="X602" s="68"/>
      <c r="Y602" s="68"/>
      <c r="AH602" s="43"/>
      <c r="AI602" s="43"/>
    </row>
    <row r="603" spans="5:35" x14ac:dyDescent="0.25">
      <c r="E603" s="43"/>
      <c r="F603" s="43"/>
      <c r="P603" s="68"/>
      <c r="Q603" s="68"/>
      <c r="X603" s="68"/>
      <c r="Y603" s="68"/>
      <c r="AH603" s="43"/>
      <c r="AI603" s="43"/>
    </row>
    <row r="604" spans="5:35" x14ac:dyDescent="0.25">
      <c r="E604" s="43"/>
      <c r="F604" s="43"/>
      <c r="P604" s="68"/>
      <c r="Q604" s="68"/>
      <c r="X604" s="68"/>
      <c r="Y604" s="68"/>
      <c r="AH604" s="43"/>
      <c r="AI604" s="43"/>
    </row>
    <row r="605" spans="5:35" x14ac:dyDescent="0.25">
      <c r="E605" s="43"/>
      <c r="F605" s="43"/>
      <c r="P605" s="68"/>
      <c r="Q605" s="68"/>
      <c r="X605" s="68"/>
      <c r="Y605" s="68"/>
      <c r="AH605" s="43"/>
      <c r="AI605" s="43"/>
    </row>
    <row r="606" spans="5:35" x14ac:dyDescent="0.25">
      <c r="E606" s="43"/>
      <c r="F606" s="43"/>
      <c r="P606" s="68"/>
      <c r="Q606" s="68"/>
      <c r="X606" s="68"/>
      <c r="Y606" s="68"/>
      <c r="AH606" s="43"/>
      <c r="AI606" s="43"/>
    </row>
    <row r="607" spans="5:35" x14ac:dyDescent="0.25">
      <c r="E607" s="43"/>
      <c r="F607" s="43"/>
      <c r="P607" s="68"/>
      <c r="Q607" s="68"/>
      <c r="X607" s="68"/>
      <c r="Y607" s="68"/>
      <c r="AH607" s="43"/>
      <c r="AI607" s="43"/>
    </row>
    <row r="608" spans="5:35" x14ac:dyDescent="0.25">
      <c r="E608" s="43"/>
      <c r="F608" s="43"/>
      <c r="P608" s="68"/>
      <c r="Q608" s="68"/>
      <c r="X608" s="68"/>
      <c r="Y608" s="68"/>
      <c r="AH608" s="43"/>
      <c r="AI608" s="43"/>
    </row>
    <row r="609" spans="5:35" x14ac:dyDescent="0.25">
      <c r="E609" s="43"/>
      <c r="F609" s="43"/>
      <c r="P609" s="68"/>
      <c r="Q609" s="68"/>
      <c r="X609" s="68"/>
      <c r="Y609" s="68"/>
      <c r="AH609" s="43"/>
      <c r="AI609" s="43"/>
    </row>
    <row r="610" spans="5:35" x14ac:dyDescent="0.25">
      <c r="E610" s="43"/>
      <c r="F610" s="43"/>
      <c r="P610" s="68"/>
      <c r="Q610" s="68"/>
      <c r="X610" s="68"/>
      <c r="Y610" s="68"/>
      <c r="AH610" s="43"/>
      <c r="AI610" s="43"/>
    </row>
    <row r="611" spans="5:35" x14ac:dyDescent="0.25">
      <c r="E611" s="43"/>
      <c r="F611" s="43"/>
      <c r="P611" s="68"/>
      <c r="Q611" s="68"/>
      <c r="X611" s="68"/>
      <c r="Y611" s="68"/>
      <c r="AH611" s="43"/>
      <c r="AI611" s="43"/>
    </row>
    <row r="612" spans="5:35" x14ac:dyDescent="0.25">
      <c r="E612" s="43"/>
      <c r="F612" s="43"/>
      <c r="P612" s="68"/>
      <c r="Q612" s="68"/>
      <c r="X612" s="68"/>
      <c r="Y612" s="68"/>
      <c r="AH612" s="43"/>
      <c r="AI612" s="43"/>
    </row>
    <row r="613" spans="5:35" x14ac:dyDescent="0.25">
      <c r="E613" s="43"/>
      <c r="F613" s="43"/>
      <c r="P613" s="68"/>
      <c r="Q613" s="68"/>
      <c r="X613" s="68"/>
      <c r="Y613" s="68"/>
      <c r="AH613" s="43"/>
      <c r="AI613" s="43"/>
    </row>
    <row r="614" spans="5:35" x14ac:dyDescent="0.25">
      <c r="E614" s="43"/>
      <c r="F614" s="43"/>
      <c r="P614" s="68"/>
      <c r="Q614" s="68"/>
      <c r="X614" s="68"/>
      <c r="Y614" s="68"/>
      <c r="AH614" s="43"/>
      <c r="AI614" s="43"/>
    </row>
    <row r="615" spans="5:35" x14ac:dyDescent="0.25">
      <c r="E615" s="43"/>
      <c r="F615" s="43"/>
      <c r="P615" s="68"/>
      <c r="Q615" s="68"/>
      <c r="X615" s="68"/>
      <c r="Y615" s="68"/>
      <c r="AH615" s="43"/>
      <c r="AI615" s="43"/>
    </row>
    <row r="616" spans="5:35" x14ac:dyDescent="0.25">
      <c r="E616" s="43"/>
      <c r="F616" s="43"/>
      <c r="P616" s="68"/>
      <c r="Q616" s="68"/>
      <c r="X616" s="68"/>
      <c r="Y616" s="68"/>
      <c r="AH616" s="43"/>
      <c r="AI616" s="43"/>
    </row>
    <row r="617" spans="5:35" x14ac:dyDescent="0.25">
      <c r="E617" s="43"/>
      <c r="F617" s="43"/>
      <c r="P617" s="68"/>
      <c r="Q617" s="68"/>
      <c r="X617" s="68"/>
      <c r="Y617" s="68"/>
      <c r="AH617" s="43"/>
      <c r="AI617" s="43"/>
    </row>
    <row r="618" spans="5:35" x14ac:dyDescent="0.25">
      <c r="E618" s="43"/>
      <c r="F618" s="43"/>
      <c r="P618" s="68"/>
      <c r="Q618" s="68"/>
      <c r="X618" s="68"/>
      <c r="Y618" s="68"/>
      <c r="AH618" s="43"/>
      <c r="AI618" s="43"/>
    </row>
    <row r="619" spans="5:35" x14ac:dyDescent="0.25">
      <c r="E619" s="43"/>
      <c r="F619" s="43"/>
      <c r="P619" s="68"/>
      <c r="Q619" s="68"/>
      <c r="X619" s="68"/>
      <c r="Y619" s="68"/>
      <c r="AH619" s="43"/>
      <c r="AI619" s="43"/>
    </row>
    <row r="620" spans="5:35" x14ac:dyDescent="0.25">
      <c r="E620" s="43"/>
      <c r="F620" s="43"/>
      <c r="P620" s="68"/>
      <c r="Q620" s="68"/>
      <c r="X620" s="68"/>
      <c r="Y620" s="68"/>
      <c r="AH620" s="43"/>
      <c r="AI620" s="43"/>
    </row>
    <row r="621" spans="5:35" x14ac:dyDescent="0.25">
      <c r="E621" s="43"/>
      <c r="F621" s="43"/>
      <c r="P621" s="68"/>
      <c r="Q621" s="68"/>
      <c r="X621" s="68"/>
      <c r="Y621" s="68"/>
      <c r="AH621" s="43"/>
      <c r="AI621" s="43"/>
    </row>
    <row r="622" spans="5:35" x14ac:dyDescent="0.25">
      <c r="E622" s="43"/>
      <c r="F622" s="43"/>
      <c r="P622" s="68"/>
      <c r="Q622" s="68"/>
      <c r="X622" s="68"/>
      <c r="Y622" s="68"/>
      <c r="AH622" s="43"/>
      <c r="AI622" s="43"/>
    </row>
    <row r="623" spans="5:35" x14ac:dyDescent="0.25">
      <c r="E623" s="43"/>
      <c r="F623" s="43"/>
      <c r="P623" s="68"/>
      <c r="Q623" s="68"/>
      <c r="X623" s="68"/>
      <c r="Y623" s="68"/>
      <c r="AH623" s="43"/>
      <c r="AI623" s="43"/>
    </row>
    <row r="624" spans="5:35" x14ac:dyDescent="0.25">
      <c r="E624" s="43"/>
      <c r="F624" s="43"/>
      <c r="P624" s="68"/>
      <c r="Q624" s="68"/>
      <c r="X624" s="68"/>
      <c r="Y624" s="68"/>
      <c r="AH624" s="43"/>
      <c r="AI624" s="43"/>
    </row>
    <row r="625" spans="5:35" x14ac:dyDescent="0.25">
      <c r="E625" s="43"/>
      <c r="F625" s="43"/>
      <c r="P625" s="68"/>
      <c r="Q625" s="68"/>
      <c r="X625" s="68"/>
      <c r="Y625" s="68"/>
      <c r="AH625" s="43"/>
      <c r="AI625" s="43"/>
    </row>
    <row r="626" spans="5:35" x14ac:dyDescent="0.25">
      <c r="E626" s="43"/>
      <c r="F626" s="43"/>
      <c r="P626" s="68"/>
      <c r="Q626" s="68"/>
      <c r="X626" s="68"/>
      <c r="Y626" s="68"/>
      <c r="AH626" s="43"/>
      <c r="AI626" s="43"/>
    </row>
    <row r="627" spans="5:35" x14ac:dyDescent="0.25">
      <c r="E627" s="43"/>
      <c r="F627" s="43"/>
      <c r="P627" s="68"/>
      <c r="Q627" s="68"/>
      <c r="X627" s="68"/>
      <c r="Y627" s="68"/>
      <c r="AH627" s="43"/>
      <c r="AI627" s="43"/>
    </row>
    <row r="628" spans="5:35" x14ac:dyDescent="0.25">
      <c r="E628" s="43"/>
      <c r="F628" s="43"/>
      <c r="P628" s="68"/>
      <c r="Q628" s="68"/>
      <c r="X628" s="68"/>
      <c r="Y628" s="68"/>
      <c r="AH628" s="43"/>
      <c r="AI628" s="43"/>
    </row>
    <row r="629" spans="5:35" x14ac:dyDescent="0.25">
      <c r="E629" s="43"/>
      <c r="F629" s="43"/>
      <c r="P629" s="68"/>
      <c r="Q629" s="68"/>
      <c r="X629" s="68"/>
      <c r="Y629" s="68"/>
      <c r="AH629" s="43"/>
      <c r="AI629" s="43"/>
    </row>
    <row r="630" spans="5:35" x14ac:dyDescent="0.25">
      <c r="E630" s="43"/>
      <c r="F630" s="43"/>
      <c r="P630" s="68"/>
      <c r="Q630" s="68"/>
      <c r="X630" s="68"/>
      <c r="Y630" s="68"/>
      <c r="AH630" s="43"/>
      <c r="AI630" s="43"/>
    </row>
    <row r="631" spans="5:35" x14ac:dyDescent="0.25">
      <c r="E631" s="43"/>
      <c r="F631" s="43"/>
      <c r="P631" s="68"/>
      <c r="Q631" s="68"/>
      <c r="X631" s="68"/>
      <c r="Y631" s="68"/>
      <c r="AH631" s="43"/>
      <c r="AI631" s="43"/>
    </row>
    <row r="632" spans="5:35" x14ac:dyDescent="0.25">
      <c r="E632" s="43"/>
      <c r="F632" s="43"/>
      <c r="P632" s="68"/>
      <c r="Q632" s="68"/>
      <c r="X632" s="68"/>
      <c r="Y632" s="68"/>
      <c r="AH632" s="43"/>
      <c r="AI632" s="43"/>
    </row>
    <row r="633" spans="5:35" x14ac:dyDescent="0.25">
      <c r="E633" s="43"/>
      <c r="F633" s="43"/>
      <c r="P633" s="68"/>
      <c r="Q633" s="68"/>
      <c r="X633" s="68"/>
      <c r="Y633" s="68"/>
      <c r="AH633" s="43"/>
      <c r="AI633" s="43"/>
    </row>
    <row r="634" spans="5:35" x14ac:dyDescent="0.25">
      <c r="E634" s="43"/>
      <c r="F634" s="43"/>
      <c r="P634" s="68"/>
      <c r="Q634" s="68"/>
      <c r="X634" s="68"/>
      <c r="Y634" s="68"/>
      <c r="AH634" s="43"/>
      <c r="AI634" s="43"/>
    </row>
    <row r="635" spans="5:35" x14ac:dyDescent="0.25">
      <c r="E635" s="43"/>
      <c r="F635" s="43"/>
      <c r="P635" s="68"/>
      <c r="Q635" s="68"/>
      <c r="X635" s="68"/>
      <c r="Y635" s="68"/>
      <c r="AH635" s="43"/>
      <c r="AI635" s="43"/>
    </row>
    <row r="636" spans="5:35" x14ac:dyDescent="0.25">
      <c r="E636" s="43"/>
      <c r="F636" s="43"/>
      <c r="P636" s="68"/>
      <c r="Q636" s="68"/>
      <c r="X636" s="68"/>
      <c r="Y636" s="68"/>
      <c r="AH636" s="43"/>
      <c r="AI636" s="43"/>
    </row>
    <row r="637" spans="5:35" x14ac:dyDescent="0.25">
      <c r="E637" s="43"/>
      <c r="F637" s="43"/>
      <c r="P637" s="68"/>
      <c r="Q637" s="68"/>
      <c r="X637" s="68"/>
      <c r="Y637" s="68"/>
      <c r="AH637" s="43"/>
      <c r="AI637" s="43"/>
    </row>
    <row r="638" spans="5:35" x14ac:dyDescent="0.25">
      <c r="E638" s="43"/>
      <c r="F638" s="43"/>
      <c r="P638" s="68"/>
      <c r="Q638" s="68"/>
      <c r="X638" s="68"/>
      <c r="Y638" s="68"/>
      <c r="AH638" s="43"/>
      <c r="AI638" s="43"/>
    </row>
    <row r="639" spans="5:35" x14ac:dyDescent="0.25">
      <c r="E639" s="43"/>
      <c r="F639" s="43"/>
      <c r="P639" s="68"/>
      <c r="Q639" s="68"/>
      <c r="X639" s="68"/>
      <c r="Y639" s="68"/>
      <c r="AH639" s="43"/>
      <c r="AI639" s="43"/>
    </row>
    <row r="640" spans="5:35" x14ac:dyDescent="0.25">
      <c r="E640" s="43"/>
      <c r="F640" s="43"/>
      <c r="P640" s="68"/>
      <c r="Q640" s="68"/>
      <c r="X640" s="68"/>
      <c r="Y640" s="68"/>
      <c r="AH640" s="43"/>
      <c r="AI640" s="43"/>
    </row>
    <row r="641" spans="5:35" x14ac:dyDescent="0.25">
      <c r="E641" s="43"/>
      <c r="F641" s="43"/>
      <c r="P641" s="68"/>
      <c r="Q641" s="68"/>
      <c r="X641" s="68"/>
      <c r="Y641" s="68"/>
      <c r="AH641" s="43"/>
      <c r="AI641" s="43"/>
    </row>
    <row r="642" spans="5:35" x14ac:dyDescent="0.25">
      <c r="E642" s="43"/>
      <c r="F642" s="43"/>
      <c r="P642" s="68"/>
      <c r="Q642" s="68"/>
      <c r="X642" s="68"/>
      <c r="Y642" s="68"/>
      <c r="AH642" s="43"/>
      <c r="AI642" s="43"/>
    </row>
    <row r="643" spans="5:35" x14ac:dyDescent="0.25">
      <c r="E643" s="43"/>
      <c r="F643" s="43"/>
      <c r="P643" s="68"/>
      <c r="Q643" s="68"/>
      <c r="X643" s="68"/>
      <c r="Y643" s="68"/>
      <c r="AH643" s="43"/>
      <c r="AI643" s="43"/>
    </row>
    <row r="644" spans="5:35" x14ac:dyDescent="0.25">
      <c r="E644" s="43"/>
      <c r="F644" s="43"/>
      <c r="P644" s="68"/>
      <c r="Q644" s="68"/>
      <c r="X644" s="68"/>
      <c r="Y644" s="68"/>
      <c r="AH644" s="43"/>
      <c r="AI644" s="43"/>
    </row>
    <row r="645" spans="5:35" x14ac:dyDescent="0.25">
      <c r="E645" s="43"/>
      <c r="F645" s="43"/>
      <c r="P645" s="68"/>
      <c r="Q645" s="68"/>
      <c r="X645" s="68"/>
      <c r="Y645" s="68"/>
      <c r="AH645" s="43"/>
      <c r="AI645" s="43"/>
    </row>
    <row r="646" spans="5:35" x14ac:dyDescent="0.25">
      <c r="E646" s="43"/>
      <c r="F646" s="43"/>
      <c r="P646" s="68"/>
      <c r="Q646" s="68"/>
      <c r="X646" s="68"/>
      <c r="Y646" s="68"/>
      <c r="AH646" s="43"/>
      <c r="AI646" s="43"/>
    </row>
    <row r="647" spans="5:35" x14ac:dyDescent="0.25">
      <c r="E647" s="43"/>
      <c r="F647" s="43"/>
      <c r="P647" s="68"/>
      <c r="Q647" s="68"/>
      <c r="X647" s="68"/>
      <c r="Y647" s="68"/>
      <c r="AH647" s="43"/>
      <c r="AI647" s="43"/>
    </row>
    <row r="648" spans="5:35" x14ac:dyDescent="0.25">
      <c r="E648" s="43"/>
      <c r="F648" s="43"/>
      <c r="P648" s="68"/>
      <c r="Q648" s="68"/>
      <c r="X648" s="68"/>
      <c r="Y648" s="68"/>
      <c r="AH648" s="43"/>
      <c r="AI648" s="43"/>
    </row>
    <row r="649" spans="5:35" x14ac:dyDescent="0.25">
      <c r="E649" s="43"/>
      <c r="F649" s="43"/>
      <c r="P649" s="68"/>
      <c r="Q649" s="68"/>
      <c r="X649" s="68"/>
      <c r="Y649" s="68"/>
      <c r="AH649" s="43"/>
      <c r="AI649" s="43"/>
    </row>
    <row r="650" spans="5:35" x14ac:dyDescent="0.25">
      <c r="E650" s="43"/>
      <c r="F650" s="43"/>
      <c r="P650" s="68"/>
      <c r="Q650" s="68"/>
      <c r="X650" s="68"/>
      <c r="Y650" s="68"/>
      <c r="AH650" s="43"/>
      <c r="AI650" s="43"/>
    </row>
    <row r="651" spans="5:35" x14ac:dyDescent="0.25">
      <c r="E651" s="43"/>
      <c r="F651" s="43"/>
      <c r="P651" s="68"/>
      <c r="Q651" s="68"/>
      <c r="X651" s="68"/>
      <c r="Y651" s="68"/>
      <c r="AH651" s="43"/>
      <c r="AI651" s="43"/>
    </row>
    <row r="652" spans="5:35" x14ac:dyDescent="0.25">
      <c r="E652" s="43"/>
      <c r="F652" s="43"/>
      <c r="P652" s="68"/>
      <c r="Q652" s="68"/>
      <c r="X652" s="68"/>
      <c r="Y652" s="68"/>
      <c r="AH652" s="43"/>
      <c r="AI652" s="43"/>
    </row>
    <row r="653" spans="5:35" x14ac:dyDescent="0.25">
      <c r="E653" s="43"/>
      <c r="F653" s="43"/>
      <c r="P653" s="68"/>
      <c r="Q653" s="68"/>
      <c r="X653" s="68"/>
      <c r="Y653" s="68"/>
      <c r="AH653" s="43"/>
      <c r="AI653" s="43"/>
    </row>
    <row r="654" spans="5:35" x14ac:dyDescent="0.25">
      <c r="E654" s="43"/>
      <c r="F654" s="43"/>
      <c r="P654" s="68"/>
      <c r="Q654" s="68"/>
      <c r="X654" s="68"/>
      <c r="Y654" s="68"/>
      <c r="AH654" s="43"/>
      <c r="AI654" s="43"/>
    </row>
    <row r="655" spans="5:35" x14ac:dyDescent="0.25">
      <c r="E655" s="43"/>
      <c r="F655" s="43"/>
      <c r="P655" s="68"/>
      <c r="Q655" s="68"/>
      <c r="X655" s="68"/>
      <c r="Y655" s="68"/>
      <c r="AH655" s="43"/>
      <c r="AI655" s="43"/>
    </row>
    <row r="656" spans="5:35" x14ac:dyDescent="0.25">
      <c r="E656" s="43"/>
      <c r="F656" s="43"/>
      <c r="P656" s="68"/>
      <c r="Q656" s="68"/>
      <c r="X656" s="68"/>
      <c r="Y656" s="68"/>
      <c r="AH656" s="43"/>
      <c r="AI656" s="43"/>
    </row>
    <row r="657" spans="5:35" x14ac:dyDescent="0.25">
      <c r="E657" s="43"/>
      <c r="F657" s="43"/>
      <c r="P657" s="68"/>
      <c r="Q657" s="68"/>
      <c r="X657" s="68"/>
      <c r="Y657" s="68"/>
      <c r="AH657" s="43"/>
      <c r="AI657" s="43"/>
    </row>
    <row r="658" spans="5:35" x14ac:dyDescent="0.25">
      <c r="E658" s="43"/>
      <c r="F658" s="43"/>
      <c r="P658" s="68"/>
      <c r="Q658" s="68"/>
      <c r="X658" s="68"/>
      <c r="Y658" s="68"/>
      <c r="AH658" s="43"/>
      <c r="AI658" s="43"/>
    </row>
    <row r="659" spans="5:35" x14ac:dyDescent="0.25">
      <c r="E659" s="43"/>
      <c r="F659" s="43"/>
      <c r="P659" s="68"/>
      <c r="Q659" s="68"/>
      <c r="X659" s="68"/>
      <c r="Y659" s="68"/>
      <c r="AH659" s="43"/>
      <c r="AI659" s="43"/>
    </row>
    <row r="660" spans="5:35" x14ac:dyDescent="0.25">
      <c r="E660" s="43"/>
      <c r="F660" s="43"/>
      <c r="P660" s="68"/>
      <c r="Q660" s="68"/>
      <c r="X660" s="68"/>
      <c r="Y660" s="68"/>
      <c r="AH660" s="43"/>
      <c r="AI660" s="43"/>
    </row>
    <row r="661" spans="5:35" x14ac:dyDescent="0.25">
      <c r="E661" s="43"/>
      <c r="F661" s="43"/>
      <c r="P661" s="68"/>
      <c r="Q661" s="68"/>
      <c r="X661" s="68"/>
      <c r="Y661" s="68"/>
      <c r="AH661" s="43"/>
      <c r="AI661" s="43"/>
    </row>
    <row r="662" spans="5:35" x14ac:dyDescent="0.25">
      <c r="E662" s="43"/>
      <c r="F662" s="43"/>
      <c r="P662" s="68"/>
      <c r="Q662" s="68"/>
      <c r="X662" s="68"/>
      <c r="Y662" s="68"/>
      <c r="AH662" s="43"/>
      <c r="AI662" s="43"/>
    </row>
    <row r="663" spans="5:35" x14ac:dyDescent="0.25">
      <c r="E663" s="43"/>
      <c r="F663" s="43"/>
      <c r="P663" s="68"/>
      <c r="Q663" s="68"/>
      <c r="X663" s="68"/>
      <c r="Y663" s="68"/>
      <c r="AH663" s="43"/>
      <c r="AI663" s="43"/>
    </row>
    <row r="664" spans="5:35" x14ac:dyDescent="0.25">
      <c r="E664" s="43"/>
      <c r="F664" s="43"/>
      <c r="P664" s="68"/>
      <c r="Q664" s="68"/>
      <c r="X664" s="68"/>
      <c r="Y664" s="68"/>
      <c r="AH664" s="43"/>
      <c r="AI664" s="43"/>
    </row>
    <row r="665" spans="5:35" x14ac:dyDescent="0.25">
      <c r="E665" s="43"/>
      <c r="F665" s="43"/>
      <c r="P665" s="68"/>
      <c r="Q665" s="68"/>
      <c r="X665" s="68"/>
      <c r="Y665" s="68"/>
      <c r="AH665" s="43"/>
      <c r="AI665" s="43"/>
    </row>
    <row r="666" spans="5:35" x14ac:dyDescent="0.25">
      <c r="E666" s="43"/>
      <c r="F666" s="43"/>
      <c r="P666" s="68"/>
      <c r="Q666" s="68"/>
      <c r="X666" s="68"/>
      <c r="Y666" s="68"/>
      <c r="AH666" s="43"/>
      <c r="AI666" s="43"/>
    </row>
    <row r="667" spans="5:35" x14ac:dyDescent="0.25">
      <c r="E667" s="43"/>
      <c r="F667" s="43"/>
      <c r="P667" s="68"/>
      <c r="Q667" s="68"/>
      <c r="X667" s="68"/>
      <c r="Y667" s="68"/>
      <c r="AH667" s="43"/>
      <c r="AI667" s="43"/>
    </row>
    <row r="668" spans="5:35" x14ac:dyDescent="0.25">
      <c r="E668" s="43"/>
      <c r="F668" s="43"/>
      <c r="P668" s="68"/>
      <c r="Q668" s="68"/>
      <c r="X668" s="68"/>
      <c r="Y668" s="68"/>
      <c r="AH668" s="43"/>
      <c r="AI668" s="43"/>
    </row>
    <row r="669" spans="5:35" x14ac:dyDescent="0.25">
      <c r="E669" s="43"/>
      <c r="F669" s="43"/>
      <c r="P669" s="68"/>
      <c r="Q669" s="68"/>
      <c r="X669" s="68"/>
      <c r="Y669" s="68"/>
      <c r="AH669" s="43"/>
      <c r="AI669" s="43"/>
    </row>
    <row r="670" spans="5:35" x14ac:dyDescent="0.25">
      <c r="E670" s="43"/>
      <c r="F670" s="43"/>
      <c r="P670" s="68"/>
      <c r="Q670" s="68"/>
      <c r="X670" s="68"/>
      <c r="Y670" s="68"/>
      <c r="AH670" s="43"/>
      <c r="AI670" s="43"/>
    </row>
    <row r="671" spans="5:35" x14ac:dyDescent="0.25">
      <c r="E671" s="43"/>
      <c r="F671" s="43"/>
      <c r="P671" s="68"/>
      <c r="Q671" s="68"/>
      <c r="X671" s="68"/>
      <c r="Y671" s="68"/>
      <c r="AH671" s="43"/>
      <c r="AI671" s="43"/>
    </row>
    <row r="672" spans="5:35" x14ac:dyDescent="0.25">
      <c r="E672" s="43"/>
      <c r="F672" s="43"/>
      <c r="P672" s="68"/>
      <c r="Q672" s="68"/>
      <c r="X672" s="68"/>
      <c r="Y672" s="68"/>
      <c r="AH672" s="43"/>
      <c r="AI672" s="43"/>
    </row>
    <row r="673" spans="5:35" x14ac:dyDescent="0.25">
      <c r="E673" s="43"/>
      <c r="F673" s="43"/>
      <c r="P673" s="68"/>
      <c r="Q673" s="68"/>
      <c r="X673" s="68"/>
      <c r="Y673" s="68"/>
      <c r="AH673" s="43"/>
      <c r="AI673" s="43"/>
    </row>
    <row r="674" spans="5:35" x14ac:dyDescent="0.25">
      <c r="E674" s="43"/>
      <c r="F674" s="43"/>
      <c r="P674" s="68"/>
      <c r="Q674" s="68"/>
      <c r="X674" s="68"/>
      <c r="Y674" s="68"/>
      <c r="AH674" s="43"/>
      <c r="AI674" s="43"/>
    </row>
    <row r="675" spans="5:35" x14ac:dyDescent="0.25">
      <c r="E675" s="43"/>
      <c r="F675" s="43"/>
      <c r="P675" s="68"/>
      <c r="Q675" s="68"/>
      <c r="X675" s="68"/>
      <c r="Y675" s="68"/>
      <c r="AH675" s="43"/>
      <c r="AI675" s="43"/>
    </row>
    <row r="676" spans="5:35" x14ac:dyDescent="0.25">
      <c r="E676" s="43"/>
      <c r="F676" s="43"/>
      <c r="P676" s="68"/>
      <c r="Q676" s="68"/>
      <c r="X676" s="68"/>
      <c r="Y676" s="68"/>
      <c r="AH676" s="43"/>
      <c r="AI676" s="43"/>
    </row>
    <row r="677" spans="5:35" x14ac:dyDescent="0.25">
      <c r="E677" s="43"/>
      <c r="F677" s="43"/>
      <c r="P677" s="68"/>
      <c r="Q677" s="68"/>
      <c r="X677" s="68"/>
      <c r="Y677" s="68"/>
      <c r="AH677" s="43"/>
      <c r="AI677" s="43"/>
    </row>
    <row r="678" spans="5:35" x14ac:dyDescent="0.25">
      <c r="E678" s="43"/>
      <c r="F678" s="43"/>
      <c r="P678" s="68"/>
      <c r="Q678" s="68"/>
      <c r="X678" s="68"/>
      <c r="Y678" s="68"/>
      <c r="AH678" s="43"/>
      <c r="AI678" s="43"/>
    </row>
    <row r="679" spans="5:35" x14ac:dyDescent="0.25">
      <c r="E679" s="43"/>
      <c r="F679" s="43"/>
      <c r="P679" s="68"/>
      <c r="Q679" s="68"/>
      <c r="X679" s="68"/>
      <c r="Y679" s="68"/>
      <c r="AH679" s="43"/>
      <c r="AI679" s="43"/>
    </row>
    <row r="680" spans="5:35" x14ac:dyDescent="0.25">
      <c r="E680" s="43"/>
      <c r="F680" s="43"/>
      <c r="P680" s="68"/>
      <c r="Q680" s="68"/>
      <c r="X680" s="68"/>
      <c r="Y680" s="68"/>
      <c r="AH680" s="43"/>
      <c r="AI680" s="43"/>
    </row>
    <row r="681" spans="5:35" x14ac:dyDescent="0.25">
      <c r="E681" s="43"/>
      <c r="F681" s="43"/>
      <c r="P681" s="68"/>
      <c r="Q681" s="68"/>
      <c r="X681" s="68"/>
      <c r="Y681" s="68"/>
      <c r="AH681" s="43"/>
      <c r="AI681" s="43"/>
    </row>
    <row r="682" spans="5:35" x14ac:dyDescent="0.25">
      <c r="E682" s="43"/>
      <c r="F682" s="43"/>
      <c r="P682" s="68"/>
      <c r="Q682" s="68"/>
      <c r="X682" s="68"/>
      <c r="Y682" s="68"/>
      <c r="AH682" s="43"/>
      <c r="AI682" s="43"/>
    </row>
    <row r="683" spans="5:35" x14ac:dyDescent="0.25">
      <c r="E683" s="43"/>
      <c r="F683" s="43"/>
      <c r="P683" s="68"/>
      <c r="Q683" s="68"/>
      <c r="X683" s="68"/>
      <c r="Y683" s="68"/>
      <c r="AH683" s="43"/>
      <c r="AI683" s="43"/>
    </row>
    <row r="684" spans="5:35" x14ac:dyDescent="0.25">
      <c r="E684" s="43"/>
      <c r="F684" s="43"/>
      <c r="P684" s="68"/>
      <c r="Q684" s="68"/>
      <c r="X684" s="68"/>
      <c r="Y684" s="68"/>
      <c r="AH684" s="43"/>
      <c r="AI684" s="43"/>
    </row>
    <row r="685" spans="5:35" x14ac:dyDescent="0.25">
      <c r="E685" s="43"/>
      <c r="F685" s="43"/>
      <c r="P685" s="68"/>
      <c r="Q685" s="68"/>
      <c r="X685" s="68"/>
      <c r="Y685" s="68"/>
      <c r="AH685" s="43"/>
      <c r="AI685" s="43"/>
    </row>
    <row r="686" spans="5:35" x14ac:dyDescent="0.25">
      <c r="E686" s="43"/>
      <c r="F686" s="43"/>
      <c r="P686" s="68"/>
      <c r="Q686" s="68"/>
      <c r="X686" s="68"/>
      <c r="Y686" s="68"/>
      <c r="AH686" s="43"/>
      <c r="AI686" s="43"/>
    </row>
    <row r="687" spans="5:35" x14ac:dyDescent="0.25">
      <c r="E687" s="43"/>
      <c r="F687" s="43"/>
      <c r="P687" s="68"/>
      <c r="Q687" s="68"/>
      <c r="X687" s="68"/>
      <c r="Y687" s="68"/>
      <c r="AH687" s="43"/>
      <c r="AI687" s="43"/>
    </row>
    <row r="688" spans="5:35" x14ac:dyDescent="0.25">
      <c r="E688" s="43"/>
      <c r="F688" s="43"/>
      <c r="P688" s="68"/>
      <c r="Q688" s="68"/>
      <c r="X688" s="68"/>
      <c r="Y688" s="68"/>
      <c r="AH688" s="43"/>
      <c r="AI688" s="43"/>
    </row>
    <row r="689" spans="5:35" x14ac:dyDescent="0.25">
      <c r="E689" s="43"/>
      <c r="F689" s="43"/>
      <c r="P689" s="68"/>
      <c r="Q689" s="68"/>
      <c r="X689" s="68"/>
      <c r="Y689" s="68"/>
      <c r="AH689" s="43"/>
      <c r="AI689" s="43"/>
    </row>
    <row r="690" spans="5:35" x14ac:dyDescent="0.25">
      <c r="E690" s="43"/>
      <c r="F690" s="43"/>
      <c r="P690" s="68"/>
      <c r="Q690" s="68"/>
      <c r="X690" s="68"/>
      <c r="Y690" s="68"/>
      <c r="AH690" s="43"/>
      <c r="AI690" s="43"/>
    </row>
    <row r="691" spans="5:35" x14ac:dyDescent="0.25">
      <c r="E691" s="43"/>
      <c r="F691" s="43"/>
      <c r="P691" s="68"/>
      <c r="Q691" s="68"/>
      <c r="X691" s="68"/>
      <c r="Y691" s="68"/>
      <c r="AH691" s="43"/>
      <c r="AI691" s="43"/>
    </row>
    <row r="692" spans="5:35" x14ac:dyDescent="0.25">
      <c r="E692" s="43"/>
      <c r="F692" s="43"/>
      <c r="P692" s="68"/>
      <c r="Q692" s="68"/>
      <c r="X692" s="68"/>
      <c r="Y692" s="68"/>
      <c r="AH692" s="43"/>
      <c r="AI692" s="43"/>
    </row>
    <row r="693" spans="5:35" x14ac:dyDescent="0.25">
      <c r="E693" s="43"/>
      <c r="F693" s="43"/>
      <c r="P693" s="68"/>
      <c r="Q693" s="68"/>
      <c r="X693" s="68"/>
      <c r="Y693" s="68"/>
      <c r="AH693" s="43"/>
      <c r="AI693" s="43"/>
    </row>
    <row r="694" spans="5:35" x14ac:dyDescent="0.25">
      <c r="E694" s="43"/>
      <c r="F694" s="43"/>
      <c r="P694" s="68"/>
      <c r="Q694" s="68"/>
      <c r="X694" s="68"/>
      <c r="Y694" s="68"/>
      <c r="AH694" s="43"/>
      <c r="AI694" s="43"/>
    </row>
    <row r="695" spans="5:35" x14ac:dyDescent="0.25">
      <c r="E695" s="43"/>
      <c r="F695" s="43"/>
      <c r="P695" s="68"/>
      <c r="Q695" s="68"/>
      <c r="X695" s="68"/>
      <c r="Y695" s="68"/>
      <c r="AH695" s="43"/>
      <c r="AI695" s="43"/>
    </row>
    <row r="696" spans="5:35" x14ac:dyDescent="0.25">
      <c r="E696" s="43"/>
      <c r="F696" s="43"/>
      <c r="P696" s="68"/>
      <c r="Q696" s="68"/>
      <c r="X696" s="68"/>
      <c r="Y696" s="68"/>
      <c r="AH696" s="43"/>
      <c r="AI696" s="43"/>
    </row>
    <row r="697" spans="5:35" x14ac:dyDescent="0.25">
      <c r="E697" s="43"/>
      <c r="F697" s="43"/>
      <c r="P697" s="68"/>
      <c r="Q697" s="68"/>
      <c r="X697" s="68"/>
      <c r="Y697" s="68"/>
      <c r="AH697" s="43"/>
      <c r="AI697" s="43"/>
    </row>
    <row r="698" spans="5:35" x14ac:dyDescent="0.25">
      <c r="E698" s="43"/>
      <c r="F698" s="43"/>
      <c r="P698" s="68"/>
      <c r="Q698" s="68"/>
      <c r="X698" s="68"/>
      <c r="Y698" s="68"/>
      <c r="AH698" s="43"/>
      <c r="AI698" s="43"/>
    </row>
    <row r="699" spans="5:35" x14ac:dyDescent="0.25">
      <c r="E699" s="43"/>
      <c r="F699" s="43"/>
      <c r="P699" s="68"/>
      <c r="Q699" s="68"/>
      <c r="X699" s="68"/>
      <c r="Y699" s="68"/>
      <c r="AH699" s="43"/>
      <c r="AI699" s="43"/>
    </row>
    <row r="700" spans="5:35" x14ac:dyDescent="0.25">
      <c r="E700" s="43"/>
      <c r="F700" s="43"/>
      <c r="P700" s="68"/>
      <c r="Q700" s="68"/>
      <c r="X700" s="68"/>
      <c r="Y700" s="68"/>
      <c r="AH700" s="43"/>
      <c r="AI700" s="43"/>
    </row>
    <row r="701" spans="5:35" x14ac:dyDescent="0.25">
      <c r="E701" s="43"/>
      <c r="F701" s="43"/>
      <c r="P701" s="68"/>
      <c r="Q701" s="68"/>
      <c r="X701" s="68"/>
      <c r="Y701" s="68"/>
      <c r="AH701" s="43"/>
      <c r="AI701" s="43"/>
    </row>
    <row r="702" spans="5:35" x14ac:dyDescent="0.25">
      <c r="E702" s="43"/>
      <c r="F702" s="43"/>
      <c r="P702" s="68"/>
      <c r="Q702" s="68"/>
      <c r="X702" s="68"/>
      <c r="Y702" s="68"/>
      <c r="AH702" s="43"/>
      <c r="AI702" s="43"/>
    </row>
    <row r="703" spans="5:35" x14ac:dyDescent="0.25">
      <c r="E703" s="43"/>
      <c r="F703" s="43"/>
      <c r="P703" s="68"/>
      <c r="Q703" s="68"/>
      <c r="X703" s="68"/>
      <c r="Y703" s="68"/>
      <c r="AH703" s="43"/>
      <c r="AI703" s="43"/>
    </row>
    <row r="704" spans="5:35" x14ac:dyDescent="0.25">
      <c r="E704" s="43"/>
      <c r="F704" s="43"/>
      <c r="P704" s="68"/>
      <c r="Q704" s="68"/>
      <c r="X704" s="68"/>
      <c r="Y704" s="68"/>
      <c r="AH704" s="43"/>
      <c r="AI704" s="43"/>
    </row>
    <row r="705" spans="5:35" x14ac:dyDescent="0.25">
      <c r="E705" s="43"/>
      <c r="F705" s="43"/>
      <c r="P705" s="68"/>
      <c r="Q705" s="68"/>
      <c r="X705" s="68"/>
      <c r="Y705" s="68"/>
      <c r="AH705" s="43"/>
      <c r="AI705" s="43"/>
    </row>
    <row r="706" spans="5:35" x14ac:dyDescent="0.25">
      <c r="E706" s="43"/>
      <c r="F706" s="43"/>
      <c r="P706" s="68"/>
      <c r="Q706" s="68"/>
      <c r="X706" s="68"/>
      <c r="Y706" s="68"/>
      <c r="AH706" s="43"/>
      <c r="AI706" s="43"/>
    </row>
    <row r="707" spans="5:35" x14ac:dyDescent="0.25">
      <c r="E707" s="43"/>
      <c r="F707" s="43"/>
      <c r="P707" s="68"/>
      <c r="Q707" s="68"/>
      <c r="X707" s="68"/>
      <c r="Y707" s="68"/>
      <c r="AH707" s="43"/>
      <c r="AI707" s="43"/>
    </row>
    <row r="708" spans="5:35" x14ac:dyDescent="0.25">
      <c r="E708" s="43"/>
      <c r="F708" s="43"/>
      <c r="P708" s="68"/>
      <c r="Q708" s="68"/>
      <c r="X708" s="68"/>
      <c r="Y708" s="68"/>
      <c r="AH708" s="43"/>
      <c r="AI708" s="43"/>
    </row>
    <row r="709" spans="5:35" x14ac:dyDescent="0.25">
      <c r="E709" s="43"/>
      <c r="F709" s="43"/>
      <c r="P709" s="68"/>
      <c r="Q709" s="68"/>
      <c r="X709" s="68"/>
      <c r="Y709" s="68"/>
      <c r="AH709" s="43"/>
      <c r="AI709" s="43"/>
    </row>
    <row r="710" spans="5:35" x14ac:dyDescent="0.25">
      <c r="E710" s="43"/>
      <c r="F710" s="43"/>
      <c r="P710" s="68"/>
      <c r="Q710" s="68"/>
      <c r="X710" s="68"/>
      <c r="Y710" s="68"/>
      <c r="AH710" s="43"/>
      <c r="AI710" s="43"/>
    </row>
    <row r="711" spans="5:35" x14ac:dyDescent="0.25">
      <c r="E711" s="43"/>
      <c r="F711" s="43"/>
      <c r="P711" s="68"/>
      <c r="Q711" s="68"/>
      <c r="X711" s="68"/>
      <c r="Y711" s="68"/>
      <c r="AH711" s="43"/>
      <c r="AI711" s="43"/>
    </row>
    <row r="712" spans="5:35" x14ac:dyDescent="0.25">
      <c r="E712" s="43"/>
      <c r="F712" s="43"/>
      <c r="P712" s="68"/>
      <c r="Q712" s="68"/>
      <c r="X712" s="68"/>
      <c r="Y712" s="68"/>
      <c r="AH712" s="43"/>
      <c r="AI712" s="43"/>
    </row>
    <row r="713" spans="5:35" x14ac:dyDescent="0.25">
      <c r="E713" s="43"/>
      <c r="F713" s="43"/>
      <c r="P713" s="68"/>
      <c r="Q713" s="68"/>
      <c r="X713" s="68"/>
      <c r="Y713" s="68"/>
      <c r="AH713" s="43"/>
      <c r="AI713" s="43"/>
    </row>
    <row r="714" spans="5:35" x14ac:dyDescent="0.25">
      <c r="E714" s="43"/>
      <c r="F714" s="43"/>
      <c r="P714" s="68"/>
      <c r="Q714" s="68"/>
      <c r="X714" s="68"/>
      <c r="Y714" s="68"/>
      <c r="AH714" s="43"/>
      <c r="AI714" s="43"/>
    </row>
    <row r="715" spans="5:35" x14ac:dyDescent="0.25">
      <c r="E715" s="43"/>
      <c r="F715" s="43"/>
      <c r="P715" s="68"/>
      <c r="Q715" s="68"/>
      <c r="X715" s="68"/>
      <c r="Y715" s="68"/>
      <c r="AH715" s="43"/>
      <c r="AI715" s="43"/>
    </row>
    <row r="716" spans="5:35" x14ac:dyDescent="0.25">
      <c r="E716" s="43"/>
      <c r="F716" s="43"/>
      <c r="P716" s="68"/>
      <c r="Q716" s="68"/>
      <c r="X716" s="68"/>
      <c r="Y716" s="68"/>
      <c r="AH716" s="43"/>
      <c r="AI716" s="43"/>
    </row>
    <row r="717" spans="5:35" x14ac:dyDescent="0.25">
      <c r="E717" s="43"/>
      <c r="F717" s="43"/>
      <c r="P717" s="68"/>
      <c r="Q717" s="68"/>
      <c r="X717" s="68"/>
      <c r="Y717" s="68"/>
      <c r="AH717" s="43"/>
      <c r="AI717" s="43"/>
    </row>
    <row r="718" spans="5:35" x14ac:dyDescent="0.25">
      <c r="E718" s="43"/>
      <c r="F718" s="43"/>
      <c r="P718" s="68"/>
      <c r="Q718" s="68"/>
      <c r="X718" s="68"/>
      <c r="Y718" s="68"/>
      <c r="AH718" s="43"/>
      <c r="AI718" s="43"/>
    </row>
    <row r="719" spans="5:35" x14ac:dyDescent="0.25">
      <c r="E719" s="43"/>
      <c r="F719" s="43"/>
      <c r="P719" s="68"/>
      <c r="Q719" s="68"/>
      <c r="X719" s="68"/>
      <c r="Y719" s="68"/>
      <c r="AH719" s="43"/>
      <c r="AI719" s="43"/>
    </row>
    <row r="720" spans="5:35" x14ac:dyDescent="0.25">
      <c r="E720" s="43"/>
      <c r="F720" s="43"/>
      <c r="P720" s="68"/>
      <c r="Q720" s="68"/>
      <c r="X720" s="68"/>
      <c r="Y720" s="68"/>
      <c r="AH720" s="43"/>
      <c r="AI720" s="43"/>
    </row>
    <row r="721" spans="5:35" x14ac:dyDescent="0.25">
      <c r="E721" s="43"/>
      <c r="F721" s="43"/>
      <c r="P721" s="68"/>
      <c r="Q721" s="68"/>
      <c r="X721" s="68"/>
      <c r="Y721" s="68"/>
      <c r="AH721" s="43"/>
      <c r="AI721" s="43"/>
    </row>
    <row r="722" spans="5:35" x14ac:dyDescent="0.25">
      <c r="E722" s="43"/>
      <c r="F722" s="43"/>
      <c r="P722" s="68"/>
      <c r="Q722" s="68"/>
      <c r="X722" s="68"/>
      <c r="Y722" s="68"/>
      <c r="AH722" s="43"/>
      <c r="AI722" s="43"/>
    </row>
    <row r="723" spans="5:35" x14ac:dyDescent="0.25">
      <c r="E723" s="43"/>
      <c r="F723" s="43"/>
      <c r="P723" s="68"/>
      <c r="Q723" s="68"/>
      <c r="X723" s="68"/>
      <c r="Y723" s="68"/>
      <c r="AH723" s="43"/>
      <c r="AI723" s="43"/>
    </row>
    <row r="724" spans="5:35" x14ac:dyDescent="0.25">
      <c r="E724" s="43"/>
      <c r="F724" s="43"/>
      <c r="P724" s="68"/>
      <c r="Q724" s="68"/>
      <c r="X724" s="68"/>
      <c r="Y724" s="68"/>
      <c r="AH724" s="43"/>
      <c r="AI724" s="43"/>
    </row>
    <row r="725" spans="5:35" x14ac:dyDescent="0.25">
      <c r="E725" s="43"/>
      <c r="F725" s="43"/>
      <c r="P725" s="68"/>
      <c r="Q725" s="68"/>
      <c r="X725" s="68"/>
      <c r="Y725" s="68"/>
      <c r="AH725" s="43"/>
      <c r="AI725" s="43"/>
    </row>
    <row r="726" spans="5:35" x14ac:dyDescent="0.25">
      <c r="E726" s="43"/>
      <c r="F726" s="43"/>
      <c r="P726" s="68"/>
      <c r="Q726" s="68"/>
      <c r="X726" s="68"/>
      <c r="Y726" s="68"/>
      <c r="AH726" s="43"/>
      <c r="AI726" s="43"/>
    </row>
    <row r="727" spans="5:35" x14ac:dyDescent="0.25">
      <c r="E727" s="43"/>
      <c r="F727" s="43"/>
      <c r="P727" s="68"/>
      <c r="Q727" s="68"/>
      <c r="X727" s="68"/>
      <c r="Y727" s="68"/>
      <c r="AH727" s="43"/>
      <c r="AI727" s="43"/>
    </row>
    <row r="728" spans="5:35" x14ac:dyDescent="0.25">
      <c r="E728" s="43"/>
      <c r="F728" s="43"/>
      <c r="P728" s="68"/>
      <c r="Q728" s="68"/>
      <c r="X728" s="68"/>
      <c r="Y728" s="68"/>
      <c r="AH728" s="43"/>
      <c r="AI728" s="43"/>
    </row>
    <row r="729" spans="5:35" x14ac:dyDescent="0.25">
      <c r="E729" s="43"/>
      <c r="F729" s="43"/>
      <c r="P729" s="68"/>
      <c r="Q729" s="68"/>
      <c r="X729" s="68"/>
      <c r="Y729" s="68"/>
      <c r="AH729" s="43"/>
      <c r="AI729" s="43"/>
    </row>
    <row r="730" spans="5:35" x14ac:dyDescent="0.25">
      <c r="E730" s="43"/>
      <c r="F730" s="43"/>
      <c r="P730" s="68"/>
      <c r="Q730" s="68"/>
      <c r="X730" s="68"/>
      <c r="Y730" s="68"/>
      <c r="AH730" s="43"/>
      <c r="AI730" s="43"/>
    </row>
    <row r="731" spans="5:35" x14ac:dyDescent="0.25">
      <c r="E731" s="43"/>
      <c r="F731" s="43"/>
      <c r="P731" s="68"/>
      <c r="Q731" s="68"/>
      <c r="X731" s="68"/>
      <c r="Y731" s="68"/>
      <c r="AH731" s="43"/>
      <c r="AI731" s="43"/>
    </row>
    <row r="732" spans="5:35" x14ac:dyDescent="0.25">
      <c r="E732" s="43"/>
      <c r="F732" s="43"/>
      <c r="P732" s="68"/>
      <c r="Q732" s="68"/>
      <c r="X732" s="68"/>
      <c r="Y732" s="68"/>
      <c r="AH732" s="43"/>
      <c r="AI732" s="43"/>
    </row>
    <row r="733" spans="5:35" x14ac:dyDescent="0.25">
      <c r="E733" s="43"/>
      <c r="F733" s="43"/>
      <c r="P733" s="68"/>
      <c r="Q733" s="68"/>
      <c r="X733" s="68"/>
      <c r="Y733" s="68"/>
      <c r="AH733" s="43"/>
      <c r="AI733" s="43"/>
    </row>
    <row r="734" spans="5:35" x14ac:dyDescent="0.25">
      <c r="E734" s="43"/>
      <c r="F734" s="43"/>
      <c r="P734" s="68"/>
      <c r="Q734" s="68"/>
      <c r="X734" s="68"/>
      <c r="Y734" s="68"/>
      <c r="AH734" s="43"/>
      <c r="AI734" s="43"/>
    </row>
    <row r="735" spans="5:35" x14ac:dyDescent="0.25">
      <c r="E735" s="43"/>
      <c r="F735" s="43"/>
      <c r="P735" s="68"/>
      <c r="Q735" s="68"/>
      <c r="X735" s="68"/>
      <c r="Y735" s="68"/>
      <c r="AH735" s="43"/>
      <c r="AI735" s="43"/>
    </row>
    <row r="736" spans="5:35" x14ac:dyDescent="0.25">
      <c r="E736" s="43"/>
      <c r="F736" s="43"/>
      <c r="P736" s="68"/>
      <c r="Q736" s="68"/>
      <c r="X736" s="68"/>
      <c r="Y736" s="68"/>
      <c r="AH736" s="43"/>
      <c r="AI736" s="43"/>
    </row>
    <row r="737" spans="5:35" x14ac:dyDescent="0.25">
      <c r="E737" s="43"/>
      <c r="F737" s="43"/>
      <c r="P737" s="68"/>
      <c r="Q737" s="68"/>
      <c r="X737" s="68"/>
      <c r="Y737" s="68"/>
      <c r="AH737" s="43"/>
      <c r="AI737" s="43"/>
    </row>
    <row r="738" spans="5:35" x14ac:dyDescent="0.25">
      <c r="E738" s="43"/>
      <c r="F738" s="43"/>
      <c r="P738" s="68"/>
      <c r="Q738" s="68"/>
      <c r="X738" s="68"/>
      <c r="Y738" s="68"/>
      <c r="AH738" s="43"/>
      <c r="AI738" s="43"/>
    </row>
    <row r="739" spans="5:35" x14ac:dyDescent="0.25">
      <c r="E739" s="43"/>
      <c r="F739" s="43"/>
      <c r="P739" s="68"/>
      <c r="Q739" s="68"/>
      <c r="X739" s="68"/>
      <c r="Y739" s="68"/>
      <c r="AH739" s="43"/>
      <c r="AI739" s="43"/>
    </row>
    <row r="740" spans="5:35" x14ac:dyDescent="0.25">
      <c r="E740" s="43"/>
      <c r="F740" s="43"/>
      <c r="P740" s="68"/>
      <c r="Q740" s="68"/>
      <c r="X740" s="68"/>
      <c r="Y740" s="68"/>
      <c r="AH740" s="43"/>
      <c r="AI740" s="43"/>
    </row>
    <row r="741" spans="5:35" x14ac:dyDescent="0.25">
      <c r="E741" s="43"/>
      <c r="F741" s="43"/>
      <c r="P741" s="68"/>
      <c r="Q741" s="68"/>
      <c r="X741" s="68"/>
      <c r="Y741" s="68"/>
      <c r="AH741" s="43"/>
      <c r="AI741" s="43"/>
    </row>
    <row r="742" spans="5:35" x14ac:dyDescent="0.25">
      <c r="E742" s="43"/>
      <c r="F742" s="43"/>
      <c r="P742" s="68"/>
      <c r="Q742" s="68"/>
      <c r="X742" s="68"/>
      <c r="Y742" s="68"/>
      <c r="AH742" s="43"/>
      <c r="AI742" s="43"/>
    </row>
    <row r="743" spans="5:35" x14ac:dyDescent="0.25">
      <c r="E743" s="43"/>
      <c r="F743" s="43"/>
      <c r="P743" s="68"/>
      <c r="Q743" s="68"/>
      <c r="X743" s="68"/>
      <c r="Y743" s="68"/>
      <c r="AH743" s="43"/>
      <c r="AI743" s="43"/>
    </row>
    <row r="744" spans="5:35" x14ac:dyDescent="0.25">
      <c r="E744" s="43"/>
      <c r="F744" s="43"/>
      <c r="P744" s="68"/>
      <c r="Q744" s="68"/>
      <c r="X744" s="68"/>
      <c r="Y744" s="68"/>
      <c r="AH744" s="43"/>
      <c r="AI744" s="43"/>
    </row>
    <row r="745" spans="5:35" x14ac:dyDescent="0.25">
      <c r="E745" s="43"/>
      <c r="F745" s="43"/>
      <c r="P745" s="68"/>
      <c r="Q745" s="68"/>
      <c r="X745" s="68"/>
      <c r="Y745" s="68"/>
      <c r="AH745" s="43"/>
      <c r="AI745" s="43"/>
    </row>
    <row r="746" spans="5:35" x14ac:dyDescent="0.25">
      <c r="E746" s="43"/>
      <c r="F746" s="43"/>
      <c r="P746" s="68"/>
      <c r="Q746" s="68"/>
      <c r="X746" s="68"/>
      <c r="Y746" s="68"/>
      <c r="AH746" s="43"/>
      <c r="AI746" s="43"/>
    </row>
    <row r="747" spans="5:35" x14ac:dyDescent="0.25">
      <c r="E747" s="43"/>
      <c r="F747" s="43"/>
      <c r="P747" s="68"/>
      <c r="Q747" s="68"/>
      <c r="X747" s="68"/>
      <c r="Y747" s="68"/>
      <c r="AH747" s="43"/>
      <c r="AI747" s="43"/>
    </row>
    <row r="748" spans="5:35" x14ac:dyDescent="0.25">
      <c r="E748" s="43"/>
      <c r="F748" s="43"/>
      <c r="P748" s="68"/>
      <c r="Q748" s="68"/>
      <c r="X748" s="68"/>
      <c r="Y748" s="68"/>
      <c r="AH748" s="43"/>
      <c r="AI748" s="43"/>
    </row>
    <row r="749" spans="5:35" x14ac:dyDescent="0.25">
      <c r="E749" s="43"/>
      <c r="F749" s="43"/>
      <c r="P749" s="68"/>
      <c r="Q749" s="68"/>
      <c r="X749" s="68"/>
      <c r="Y749" s="68"/>
      <c r="AH749" s="43"/>
      <c r="AI749" s="43"/>
    </row>
    <row r="750" spans="5:35" x14ac:dyDescent="0.25">
      <c r="E750" s="43"/>
      <c r="F750" s="43"/>
      <c r="P750" s="68"/>
      <c r="Q750" s="68"/>
      <c r="X750" s="68"/>
      <c r="Y750" s="68"/>
      <c r="AH750" s="43"/>
      <c r="AI750" s="43"/>
    </row>
    <row r="751" spans="5:35" x14ac:dyDescent="0.25">
      <c r="E751" s="43"/>
      <c r="F751" s="43"/>
      <c r="P751" s="68"/>
      <c r="Q751" s="68"/>
      <c r="X751" s="68"/>
      <c r="Y751" s="68"/>
      <c r="AH751" s="43"/>
      <c r="AI751" s="43"/>
    </row>
    <row r="752" spans="5:35" x14ac:dyDescent="0.25">
      <c r="E752" s="43"/>
      <c r="F752" s="43"/>
      <c r="P752" s="68"/>
      <c r="Q752" s="68"/>
      <c r="X752" s="68"/>
      <c r="Y752" s="68"/>
      <c r="AH752" s="43"/>
      <c r="AI752" s="43"/>
    </row>
    <row r="753" spans="5:35" x14ac:dyDescent="0.25">
      <c r="E753" s="43"/>
      <c r="F753" s="43"/>
      <c r="P753" s="68"/>
      <c r="Q753" s="68"/>
      <c r="X753" s="68"/>
      <c r="Y753" s="68"/>
      <c r="AH753" s="43"/>
      <c r="AI753" s="43"/>
    </row>
    <row r="754" spans="5:35" x14ac:dyDescent="0.25">
      <c r="E754" s="43"/>
      <c r="F754" s="43"/>
      <c r="P754" s="68"/>
      <c r="Q754" s="68"/>
      <c r="X754" s="68"/>
      <c r="Y754" s="68"/>
      <c r="AH754" s="43"/>
      <c r="AI754" s="43"/>
    </row>
    <row r="755" spans="5:35" x14ac:dyDescent="0.25">
      <c r="E755" s="43"/>
      <c r="F755" s="43"/>
      <c r="P755" s="68"/>
      <c r="Q755" s="68"/>
      <c r="X755" s="68"/>
      <c r="Y755" s="68"/>
      <c r="AH755" s="43"/>
      <c r="AI755" s="43"/>
    </row>
    <row r="756" spans="5:35" x14ac:dyDescent="0.25">
      <c r="E756" s="43"/>
      <c r="F756" s="43"/>
      <c r="P756" s="68"/>
      <c r="Q756" s="68"/>
      <c r="X756" s="68"/>
      <c r="Y756" s="68"/>
      <c r="AH756" s="43"/>
      <c r="AI756" s="43"/>
    </row>
    <row r="757" spans="5:35" x14ac:dyDescent="0.25">
      <c r="E757" s="43"/>
      <c r="F757" s="43"/>
      <c r="P757" s="68"/>
      <c r="Q757" s="68"/>
      <c r="X757" s="68"/>
      <c r="Y757" s="68"/>
      <c r="AH757" s="43"/>
      <c r="AI757" s="43"/>
    </row>
    <row r="758" spans="5:35" x14ac:dyDescent="0.25">
      <c r="E758" s="43"/>
      <c r="F758" s="43"/>
      <c r="P758" s="68"/>
      <c r="Q758" s="68"/>
      <c r="X758" s="68"/>
      <c r="Y758" s="68"/>
      <c r="AH758" s="43"/>
      <c r="AI758" s="43"/>
    </row>
    <row r="759" spans="5:35" x14ac:dyDescent="0.25">
      <c r="E759" s="43"/>
      <c r="F759" s="43"/>
      <c r="P759" s="68"/>
      <c r="Q759" s="68"/>
      <c r="X759" s="68"/>
      <c r="Y759" s="68"/>
      <c r="AH759" s="43"/>
      <c r="AI759" s="43"/>
    </row>
    <row r="760" spans="5:35" x14ac:dyDescent="0.25">
      <c r="E760" s="43"/>
      <c r="F760" s="43"/>
      <c r="P760" s="68"/>
      <c r="Q760" s="68"/>
      <c r="X760" s="68"/>
      <c r="Y760" s="68"/>
      <c r="AH760" s="43"/>
      <c r="AI760" s="43"/>
    </row>
    <row r="761" spans="5:35" x14ac:dyDescent="0.25">
      <c r="E761" s="43"/>
      <c r="F761" s="43"/>
      <c r="P761" s="68"/>
      <c r="Q761" s="68"/>
      <c r="X761" s="68"/>
      <c r="Y761" s="68"/>
      <c r="AH761" s="43"/>
      <c r="AI761" s="43"/>
    </row>
    <row r="762" spans="5:35" x14ac:dyDescent="0.25">
      <c r="E762" s="43"/>
      <c r="F762" s="43"/>
      <c r="P762" s="68"/>
      <c r="Q762" s="68"/>
      <c r="X762" s="68"/>
      <c r="Y762" s="68"/>
      <c r="AH762" s="43"/>
      <c r="AI762" s="43"/>
    </row>
    <row r="763" spans="5:35" x14ac:dyDescent="0.25">
      <c r="E763" s="43"/>
      <c r="F763" s="43"/>
      <c r="P763" s="68"/>
      <c r="Q763" s="68"/>
      <c r="X763" s="68"/>
      <c r="Y763" s="68"/>
      <c r="AH763" s="43"/>
      <c r="AI763" s="43"/>
    </row>
    <row r="764" spans="5:35" x14ac:dyDescent="0.25">
      <c r="E764" s="43"/>
      <c r="F764" s="43"/>
      <c r="P764" s="68"/>
      <c r="Q764" s="68"/>
      <c r="X764" s="68"/>
      <c r="Y764" s="68"/>
      <c r="AH764" s="43"/>
      <c r="AI764" s="43"/>
    </row>
    <row r="765" spans="5:35" x14ac:dyDescent="0.25">
      <c r="E765" s="43"/>
      <c r="F765" s="43"/>
      <c r="P765" s="68"/>
      <c r="Q765" s="68"/>
      <c r="X765" s="68"/>
      <c r="Y765" s="68"/>
      <c r="AH765" s="43"/>
      <c r="AI765" s="43"/>
    </row>
    <row r="766" spans="5:35" x14ac:dyDescent="0.25">
      <c r="E766" s="43"/>
      <c r="F766" s="43"/>
      <c r="P766" s="68"/>
      <c r="Q766" s="68"/>
      <c r="X766" s="68"/>
      <c r="Y766" s="68"/>
      <c r="AH766" s="43"/>
      <c r="AI766" s="43"/>
    </row>
    <row r="767" spans="5:35" x14ac:dyDescent="0.25">
      <c r="E767" s="43"/>
      <c r="F767" s="43"/>
      <c r="P767" s="68"/>
      <c r="Q767" s="68"/>
      <c r="X767" s="68"/>
      <c r="Y767" s="68"/>
      <c r="AH767" s="43"/>
      <c r="AI767" s="43"/>
    </row>
    <row r="768" spans="5:35" x14ac:dyDescent="0.25">
      <c r="E768" s="43"/>
      <c r="F768" s="43"/>
      <c r="P768" s="68"/>
      <c r="Q768" s="68"/>
      <c r="X768" s="68"/>
      <c r="Y768" s="68"/>
      <c r="AH768" s="43"/>
      <c r="AI768" s="43"/>
    </row>
    <row r="769" spans="5:35" x14ac:dyDescent="0.25">
      <c r="E769" s="43"/>
      <c r="F769" s="43"/>
      <c r="P769" s="68"/>
      <c r="Q769" s="68"/>
      <c r="X769" s="68"/>
      <c r="Y769" s="68"/>
      <c r="AH769" s="43"/>
      <c r="AI769" s="43"/>
    </row>
    <row r="770" spans="5:35" x14ac:dyDescent="0.25">
      <c r="E770" s="43"/>
      <c r="F770" s="43"/>
      <c r="P770" s="68"/>
      <c r="Q770" s="68"/>
      <c r="X770" s="68"/>
      <c r="Y770" s="68"/>
      <c r="AH770" s="43"/>
      <c r="AI770" s="43"/>
    </row>
    <row r="771" spans="5:35" x14ac:dyDescent="0.25">
      <c r="E771" s="43"/>
      <c r="F771" s="43"/>
      <c r="P771" s="68"/>
      <c r="Q771" s="68"/>
      <c r="X771" s="68"/>
      <c r="Y771" s="68"/>
      <c r="AH771" s="43"/>
      <c r="AI771" s="43"/>
    </row>
    <row r="772" spans="5:35" x14ac:dyDescent="0.25">
      <c r="E772" s="43"/>
      <c r="F772" s="43"/>
      <c r="P772" s="68"/>
      <c r="Q772" s="68"/>
      <c r="X772" s="68"/>
      <c r="Y772" s="68"/>
      <c r="AH772" s="43"/>
      <c r="AI772" s="43"/>
    </row>
    <row r="773" spans="5:35" x14ac:dyDescent="0.25">
      <c r="E773" s="43"/>
      <c r="F773" s="43"/>
      <c r="P773" s="68"/>
      <c r="Q773" s="68"/>
      <c r="X773" s="68"/>
      <c r="Y773" s="68"/>
      <c r="AH773" s="43"/>
      <c r="AI773" s="43"/>
    </row>
    <row r="774" spans="5:35" x14ac:dyDescent="0.25">
      <c r="E774" s="43"/>
      <c r="F774" s="43"/>
      <c r="P774" s="68"/>
      <c r="Q774" s="68"/>
      <c r="X774" s="68"/>
      <c r="Y774" s="68"/>
      <c r="AH774" s="43"/>
      <c r="AI774" s="43"/>
    </row>
    <row r="775" spans="5:35" x14ac:dyDescent="0.25">
      <c r="E775" s="43"/>
      <c r="F775" s="43"/>
      <c r="P775" s="68"/>
      <c r="Q775" s="68"/>
      <c r="X775" s="68"/>
      <c r="Y775" s="68"/>
      <c r="AH775" s="43"/>
      <c r="AI775" s="43"/>
    </row>
    <row r="776" spans="5:35" x14ac:dyDescent="0.25">
      <c r="E776" s="43"/>
      <c r="F776" s="43"/>
      <c r="P776" s="68"/>
      <c r="Q776" s="68"/>
      <c r="X776" s="68"/>
      <c r="Y776" s="68"/>
      <c r="AH776" s="43"/>
      <c r="AI776" s="43"/>
    </row>
    <row r="777" spans="5:35" x14ac:dyDescent="0.25">
      <c r="E777" s="43"/>
      <c r="F777" s="43"/>
      <c r="P777" s="68"/>
      <c r="Q777" s="68"/>
      <c r="X777" s="68"/>
      <c r="Y777" s="68"/>
      <c r="AH777" s="43"/>
      <c r="AI777" s="43"/>
    </row>
    <row r="778" spans="5:35" x14ac:dyDescent="0.25">
      <c r="E778" s="43"/>
      <c r="F778" s="43"/>
      <c r="P778" s="68"/>
      <c r="Q778" s="68"/>
      <c r="X778" s="68"/>
      <c r="Y778" s="68"/>
      <c r="AH778" s="43"/>
      <c r="AI778" s="43"/>
    </row>
    <row r="779" spans="5:35" x14ac:dyDescent="0.25">
      <c r="E779" s="43"/>
      <c r="F779" s="43"/>
      <c r="P779" s="68"/>
      <c r="Q779" s="68"/>
      <c r="X779" s="68"/>
      <c r="Y779" s="68"/>
      <c r="AH779" s="43"/>
      <c r="AI779" s="43"/>
    </row>
    <row r="780" spans="5:35" x14ac:dyDescent="0.25">
      <c r="E780" s="43"/>
      <c r="F780" s="43"/>
      <c r="P780" s="68"/>
      <c r="Q780" s="68"/>
      <c r="X780" s="68"/>
      <c r="Y780" s="68"/>
      <c r="AH780" s="43"/>
      <c r="AI780" s="43"/>
    </row>
    <row r="781" spans="5:35" x14ac:dyDescent="0.25">
      <c r="E781" s="43"/>
      <c r="F781" s="43"/>
      <c r="P781" s="68"/>
      <c r="Q781" s="68"/>
      <c r="X781" s="68"/>
      <c r="Y781" s="68"/>
      <c r="AH781" s="43"/>
      <c r="AI781" s="43"/>
    </row>
    <row r="782" spans="5:35" x14ac:dyDescent="0.25">
      <c r="E782" s="43"/>
      <c r="F782" s="43"/>
      <c r="P782" s="68"/>
      <c r="Q782" s="68"/>
      <c r="X782" s="68"/>
      <c r="Y782" s="68"/>
      <c r="AH782" s="43"/>
      <c r="AI782" s="43"/>
    </row>
    <row r="783" spans="5:35" x14ac:dyDescent="0.25">
      <c r="E783" s="43"/>
      <c r="F783" s="43"/>
      <c r="P783" s="68"/>
      <c r="Q783" s="68"/>
      <c r="X783" s="68"/>
      <c r="Y783" s="68"/>
      <c r="AH783" s="43"/>
      <c r="AI783" s="43"/>
    </row>
    <row r="784" spans="5:35" x14ac:dyDescent="0.25">
      <c r="E784" s="43"/>
      <c r="F784" s="43"/>
      <c r="P784" s="68"/>
      <c r="Q784" s="68"/>
      <c r="X784" s="68"/>
      <c r="Y784" s="68"/>
      <c r="AH784" s="43"/>
      <c r="AI784" s="43"/>
    </row>
    <row r="785" spans="5:35" x14ac:dyDescent="0.25">
      <c r="E785" s="43"/>
      <c r="F785" s="43"/>
      <c r="P785" s="68"/>
      <c r="Q785" s="68"/>
      <c r="X785" s="68"/>
      <c r="Y785" s="68"/>
      <c r="AH785" s="43"/>
      <c r="AI785" s="43"/>
    </row>
    <row r="786" spans="5:35" x14ac:dyDescent="0.25">
      <c r="E786" s="43"/>
      <c r="F786" s="43"/>
      <c r="P786" s="68"/>
      <c r="Q786" s="68"/>
      <c r="X786" s="68"/>
      <c r="Y786" s="68"/>
      <c r="AH786" s="43"/>
      <c r="AI786" s="43"/>
    </row>
    <row r="787" spans="5:35" x14ac:dyDescent="0.25">
      <c r="E787" s="43"/>
      <c r="F787" s="43"/>
      <c r="P787" s="68"/>
      <c r="Q787" s="68"/>
      <c r="X787" s="68"/>
      <c r="Y787" s="68"/>
      <c r="AH787" s="43"/>
      <c r="AI787" s="43"/>
    </row>
    <row r="788" spans="5:35" x14ac:dyDescent="0.25">
      <c r="E788" s="43"/>
      <c r="F788" s="43"/>
      <c r="P788" s="68"/>
      <c r="Q788" s="68"/>
      <c r="X788" s="68"/>
      <c r="Y788" s="68"/>
      <c r="AH788" s="43"/>
      <c r="AI788" s="43"/>
    </row>
    <row r="789" spans="5:35" x14ac:dyDescent="0.25">
      <c r="E789" s="43"/>
      <c r="F789" s="43"/>
      <c r="P789" s="68"/>
      <c r="Q789" s="68"/>
      <c r="X789" s="68"/>
      <c r="Y789" s="68"/>
      <c r="AH789" s="43"/>
      <c r="AI789" s="43"/>
    </row>
    <row r="790" spans="5:35" x14ac:dyDescent="0.25">
      <c r="E790" s="43"/>
      <c r="F790" s="43"/>
      <c r="P790" s="68"/>
      <c r="Q790" s="68"/>
      <c r="X790" s="68"/>
      <c r="Y790" s="68"/>
      <c r="AH790" s="43"/>
      <c r="AI790" s="43"/>
    </row>
    <row r="791" spans="5:35" x14ac:dyDescent="0.25">
      <c r="E791" s="43"/>
      <c r="F791" s="43"/>
      <c r="P791" s="68"/>
      <c r="Q791" s="68"/>
      <c r="X791" s="68"/>
      <c r="Y791" s="68"/>
      <c r="AH791" s="43"/>
      <c r="AI791" s="43"/>
    </row>
    <row r="792" spans="5:35" x14ac:dyDescent="0.25">
      <c r="E792" s="43"/>
      <c r="F792" s="43"/>
      <c r="P792" s="68"/>
      <c r="Q792" s="68"/>
      <c r="X792" s="68"/>
      <c r="Y792" s="68"/>
      <c r="AH792" s="43"/>
      <c r="AI792" s="43"/>
    </row>
    <row r="793" spans="5:35" x14ac:dyDescent="0.25">
      <c r="E793" s="43"/>
      <c r="F793" s="43"/>
      <c r="P793" s="68"/>
      <c r="Q793" s="68"/>
      <c r="X793" s="68"/>
      <c r="Y793" s="68"/>
      <c r="AH793" s="43"/>
      <c r="AI793" s="43"/>
    </row>
    <row r="794" spans="5:35" x14ac:dyDescent="0.25">
      <c r="E794" s="43"/>
      <c r="F794" s="43"/>
      <c r="P794" s="68"/>
      <c r="Q794" s="68"/>
      <c r="X794" s="68"/>
      <c r="Y794" s="68"/>
      <c r="AH794" s="43"/>
      <c r="AI794" s="43"/>
    </row>
    <row r="795" spans="5:35" x14ac:dyDescent="0.25">
      <c r="E795" s="43"/>
      <c r="F795" s="43"/>
      <c r="P795" s="68"/>
      <c r="Q795" s="68"/>
      <c r="X795" s="68"/>
      <c r="Y795" s="68"/>
      <c r="AH795" s="43"/>
      <c r="AI795" s="43"/>
    </row>
    <row r="796" spans="5:35" x14ac:dyDescent="0.25">
      <c r="E796" s="43"/>
      <c r="F796" s="43"/>
      <c r="P796" s="68"/>
      <c r="Q796" s="68"/>
      <c r="X796" s="68"/>
      <c r="Y796" s="68"/>
      <c r="AH796" s="43"/>
      <c r="AI796" s="43"/>
    </row>
    <row r="797" spans="5:35" x14ac:dyDescent="0.25">
      <c r="E797" s="43"/>
      <c r="F797" s="43"/>
      <c r="P797" s="68"/>
      <c r="Q797" s="68"/>
      <c r="X797" s="68"/>
      <c r="Y797" s="68"/>
      <c r="AH797" s="43"/>
      <c r="AI797" s="43"/>
    </row>
    <row r="798" spans="5:35" x14ac:dyDescent="0.25">
      <c r="E798" s="43"/>
      <c r="F798" s="43"/>
      <c r="P798" s="68"/>
      <c r="Q798" s="68"/>
      <c r="X798" s="68"/>
      <c r="Y798" s="68"/>
      <c r="AH798" s="43"/>
      <c r="AI798" s="43"/>
    </row>
    <row r="799" spans="5:35" x14ac:dyDescent="0.25">
      <c r="E799" s="43"/>
      <c r="F799" s="43"/>
      <c r="P799" s="68"/>
      <c r="Q799" s="68"/>
      <c r="X799" s="68"/>
      <c r="Y799" s="68"/>
      <c r="AH799" s="43"/>
      <c r="AI799" s="43"/>
    </row>
    <row r="800" spans="5:35" x14ac:dyDescent="0.25">
      <c r="E800" s="43"/>
      <c r="F800" s="43"/>
      <c r="P800" s="68"/>
      <c r="Q800" s="68"/>
      <c r="X800" s="68"/>
      <c r="Y800" s="68"/>
      <c r="AH800" s="43"/>
      <c r="AI800" s="43"/>
    </row>
    <row r="801" spans="5:35" x14ac:dyDescent="0.25">
      <c r="E801" s="43"/>
      <c r="F801" s="43"/>
      <c r="P801" s="68"/>
      <c r="Q801" s="68"/>
      <c r="X801" s="68"/>
      <c r="Y801" s="68"/>
      <c r="AH801" s="43"/>
      <c r="AI801" s="43"/>
    </row>
    <row r="802" spans="5:35" x14ac:dyDescent="0.25">
      <c r="E802" s="43"/>
      <c r="F802" s="43"/>
      <c r="P802" s="68"/>
      <c r="Q802" s="68"/>
      <c r="X802" s="68"/>
      <c r="Y802" s="68"/>
      <c r="AH802" s="43"/>
      <c r="AI802" s="43"/>
    </row>
    <row r="803" spans="5:35" x14ac:dyDescent="0.25">
      <c r="E803" s="43"/>
      <c r="F803" s="43"/>
      <c r="P803" s="68"/>
      <c r="Q803" s="68"/>
      <c r="X803" s="68"/>
      <c r="Y803" s="68"/>
      <c r="AH803" s="43"/>
      <c r="AI803" s="43"/>
    </row>
    <row r="804" spans="5:35" x14ac:dyDescent="0.25">
      <c r="E804" s="43"/>
      <c r="F804" s="43"/>
      <c r="P804" s="68"/>
      <c r="Q804" s="68"/>
      <c r="X804" s="68"/>
      <c r="Y804" s="68"/>
      <c r="AH804" s="43"/>
      <c r="AI804" s="43"/>
    </row>
    <row r="805" spans="5:35" x14ac:dyDescent="0.25">
      <c r="E805" s="43"/>
      <c r="F805" s="43"/>
      <c r="P805" s="68"/>
      <c r="Q805" s="68"/>
      <c r="X805" s="68"/>
      <c r="Y805" s="68"/>
      <c r="AH805" s="43"/>
      <c r="AI805" s="43"/>
    </row>
    <row r="806" spans="5:35" x14ac:dyDescent="0.25">
      <c r="E806" s="43"/>
      <c r="F806" s="43"/>
      <c r="P806" s="68"/>
      <c r="Q806" s="68"/>
      <c r="X806" s="68"/>
      <c r="Y806" s="68"/>
      <c r="AH806" s="43"/>
      <c r="AI806" s="43"/>
    </row>
    <row r="807" spans="5:35" x14ac:dyDescent="0.25">
      <c r="E807" s="43"/>
      <c r="F807" s="43"/>
      <c r="P807" s="68"/>
      <c r="Q807" s="68"/>
      <c r="X807" s="68"/>
      <c r="Y807" s="68"/>
      <c r="AH807" s="43"/>
      <c r="AI807" s="43"/>
    </row>
    <row r="808" spans="5:35" x14ac:dyDescent="0.25">
      <c r="E808" s="43"/>
      <c r="F808" s="43"/>
      <c r="P808" s="68"/>
      <c r="Q808" s="68"/>
      <c r="X808" s="68"/>
      <c r="Y808" s="68"/>
      <c r="AH808" s="43"/>
      <c r="AI808" s="43"/>
    </row>
    <row r="809" spans="5:35" x14ac:dyDescent="0.25">
      <c r="E809" s="43"/>
      <c r="F809" s="43"/>
      <c r="P809" s="68"/>
      <c r="Q809" s="68"/>
      <c r="X809" s="68"/>
      <c r="Y809" s="68"/>
      <c r="AH809" s="43"/>
      <c r="AI809" s="43"/>
    </row>
    <row r="810" spans="5:35" x14ac:dyDescent="0.25">
      <c r="E810" s="43"/>
      <c r="F810" s="43"/>
      <c r="P810" s="68"/>
      <c r="Q810" s="68"/>
      <c r="X810" s="68"/>
      <c r="Y810" s="68"/>
      <c r="AH810" s="43"/>
      <c r="AI810" s="43"/>
    </row>
    <row r="811" spans="5:35" x14ac:dyDescent="0.25">
      <c r="E811" s="43"/>
      <c r="F811" s="43"/>
      <c r="P811" s="68"/>
      <c r="Q811" s="68"/>
      <c r="X811" s="68"/>
      <c r="Y811" s="68"/>
      <c r="AH811" s="43"/>
      <c r="AI811" s="43"/>
    </row>
    <row r="812" spans="5:35" x14ac:dyDescent="0.25">
      <c r="E812" s="43"/>
      <c r="F812" s="43"/>
      <c r="P812" s="68"/>
      <c r="Q812" s="68"/>
      <c r="X812" s="68"/>
      <c r="Y812" s="68"/>
      <c r="AH812" s="43"/>
      <c r="AI812" s="43"/>
    </row>
    <row r="813" spans="5:35" x14ac:dyDescent="0.25">
      <c r="E813" s="43"/>
      <c r="F813" s="43"/>
      <c r="P813" s="68"/>
      <c r="Q813" s="68"/>
      <c r="X813" s="68"/>
      <c r="Y813" s="68"/>
      <c r="AH813" s="43"/>
      <c r="AI813" s="43"/>
    </row>
    <row r="814" spans="5:35" x14ac:dyDescent="0.25">
      <c r="E814" s="43"/>
      <c r="F814" s="43"/>
      <c r="P814" s="68"/>
      <c r="Q814" s="68"/>
      <c r="X814" s="68"/>
      <c r="Y814" s="68"/>
      <c r="AH814" s="43"/>
      <c r="AI814" s="43"/>
    </row>
    <row r="815" spans="5:35" x14ac:dyDescent="0.25">
      <c r="E815" s="43"/>
      <c r="F815" s="43"/>
      <c r="P815" s="68"/>
      <c r="Q815" s="68"/>
      <c r="X815" s="68"/>
      <c r="Y815" s="68"/>
      <c r="AH815" s="43"/>
      <c r="AI815" s="43"/>
    </row>
    <row r="816" spans="5:35" x14ac:dyDescent="0.25">
      <c r="E816" s="43"/>
      <c r="F816" s="43"/>
      <c r="P816" s="68"/>
      <c r="Q816" s="68"/>
      <c r="X816" s="68"/>
      <c r="Y816" s="68"/>
      <c r="AH816" s="43"/>
      <c r="AI816" s="43"/>
    </row>
    <row r="817" spans="5:35" x14ac:dyDescent="0.25">
      <c r="E817" s="43"/>
      <c r="F817" s="43"/>
      <c r="P817" s="68"/>
      <c r="Q817" s="68"/>
      <c r="X817" s="68"/>
      <c r="Y817" s="68"/>
      <c r="AH817" s="43"/>
      <c r="AI817" s="43"/>
    </row>
    <row r="818" spans="5:35" x14ac:dyDescent="0.25">
      <c r="E818" s="43"/>
      <c r="F818" s="43"/>
      <c r="P818" s="68"/>
      <c r="Q818" s="68"/>
      <c r="X818" s="68"/>
      <c r="Y818" s="68"/>
      <c r="AH818" s="43"/>
      <c r="AI818" s="43"/>
    </row>
    <row r="819" spans="5:35" x14ac:dyDescent="0.25">
      <c r="E819" s="43"/>
      <c r="F819" s="43"/>
      <c r="P819" s="68"/>
      <c r="Q819" s="68"/>
      <c r="X819" s="68"/>
      <c r="Y819" s="68"/>
      <c r="AH819" s="43"/>
      <c r="AI819" s="43"/>
    </row>
    <row r="820" spans="5:35" x14ac:dyDescent="0.25">
      <c r="E820" s="43"/>
      <c r="F820" s="43"/>
      <c r="P820" s="68"/>
      <c r="Q820" s="68"/>
      <c r="X820" s="68"/>
      <c r="Y820" s="68"/>
      <c r="AH820" s="43"/>
      <c r="AI820" s="43"/>
    </row>
    <row r="821" spans="5:35" x14ac:dyDescent="0.25">
      <c r="E821" s="43"/>
      <c r="F821" s="43"/>
      <c r="P821" s="68"/>
      <c r="Q821" s="68"/>
      <c r="X821" s="68"/>
      <c r="Y821" s="68"/>
      <c r="AH821" s="43"/>
      <c r="AI821" s="43"/>
    </row>
    <row r="822" spans="5:35" x14ac:dyDescent="0.25">
      <c r="E822" s="43"/>
      <c r="F822" s="43"/>
      <c r="P822" s="68"/>
      <c r="Q822" s="68"/>
      <c r="X822" s="68"/>
      <c r="Y822" s="68"/>
      <c r="AH822" s="43"/>
      <c r="AI822" s="43"/>
    </row>
    <row r="823" spans="5:35" x14ac:dyDescent="0.25">
      <c r="E823" s="43"/>
      <c r="F823" s="43"/>
      <c r="P823" s="68"/>
      <c r="Q823" s="68"/>
      <c r="X823" s="68"/>
      <c r="Y823" s="68"/>
      <c r="AH823" s="43"/>
      <c r="AI823" s="43"/>
    </row>
    <row r="824" spans="5:35" x14ac:dyDescent="0.25">
      <c r="E824" s="43"/>
      <c r="F824" s="43"/>
      <c r="P824" s="68"/>
      <c r="Q824" s="68"/>
      <c r="X824" s="68"/>
      <c r="Y824" s="68"/>
      <c r="AH824" s="43"/>
      <c r="AI824" s="43"/>
    </row>
    <row r="825" spans="5:35" x14ac:dyDescent="0.25">
      <c r="E825" s="43"/>
      <c r="F825" s="43"/>
      <c r="P825" s="68"/>
      <c r="Q825" s="68"/>
      <c r="X825" s="68"/>
      <c r="Y825" s="68"/>
      <c r="AH825" s="43"/>
      <c r="AI825" s="43"/>
    </row>
    <row r="826" spans="5:35" x14ac:dyDescent="0.25">
      <c r="E826" s="43"/>
      <c r="F826" s="43"/>
      <c r="P826" s="68"/>
      <c r="Q826" s="68"/>
      <c r="X826" s="68"/>
      <c r="Y826" s="68"/>
      <c r="AH826" s="43"/>
      <c r="AI826" s="43"/>
    </row>
    <row r="827" spans="5:35" x14ac:dyDescent="0.25">
      <c r="E827" s="43"/>
      <c r="F827" s="43"/>
      <c r="P827" s="68"/>
      <c r="Q827" s="68"/>
      <c r="X827" s="68"/>
      <c r="Y827" s="68"/>
      <c r="AH827" s="43"/>
      <c r="AI827" s="43"/>
    </row>
    <row r="828" spans="5:35" x14ac:dyDescent="0.25">
      <c r="E828" s="43"/>
      <c r="F828" s="43"/>
      <c r="P828" s="68"/>
      <c r="Q828" s="68"/>
      <c r="X828" s="68"/>
      <c r="Y828" s="68"/>
      <c r="AH828" s="43"/>
      <c r="AI828" s="43"/>
    </row>
    <row r="829" spans="5:35" x14ac:dyDescent="0.25">
      <c r="E829" s="43"/>
      <c r="F829" s="43"/>
      <c r="P829" s="68"/>
      <c r="Q829" s="68"/>
      <c r="X829" s="68"/>
      <c r="Y829" s="68"/>
      <c r="AH829" s="43"/>
      <c r="AI829" s="43"/>
    </row>
    <row r="830" spans="5:35" x14ac:dyDescent="0.25">
      <c r="E830" s="43"/>
      <c r="F830" s="43"/>
      <c r="P830" s="68"/>
      <c r="Q830" s="68"/>
      <c r="X830" s="68"/>
      <c r="Y830" s="68"/>
      <c r="AH830" s="43"/>
      <c r="AI830" s="43"/>
    </row>
    <row r="831" spans="5:35" x14ac:dyDescent="0.25">
      <c r="E831" s="43"/>
      <c r="F831" s="43"/>
      <c r="P831" s="68"/>
      <c r="Q831" s="68"/>
      <c r="X831" s="68"/>
      <c r="Y831" s="68"/>
      <c r="AH831" s="43"/>
      <c r="AI831" s="43"/>
    </row>
    <row r="832" spans="5:35" x14ac:dyDescent="0.25">
      <c r="E832" s="43"/>
      <c r="F832" s="43"/>
      <c r="P832" s="68"/>
      <c r="Q832" s="68"/>
      <c r="X832" s="68"/>
      <c r="Y832" s="68"/>
      <c r="AH832" s="43"/>
      <c r="AI832" s="43"/>
    </row>
    <row r="833" spans="5:35" x14ac:dyDescent="0.25">
      <c r="E833" s="43"/>
      <c r="F833" s="43"/>
      <c r="P833" s="68"/>
      <c r="Q833" s="68"/>
      <c r="X833" s="68"/>
      <c r="Y833" s="68"/>
      <c r="AH833" s="43"/>
      <c r="AI833" s="43"/>
    </row>
    <row r="834" spans="5:35" x14ac:dyDescent="0.25">
      <c r="E834" s="43"/>
      <c r="F834" s="43"/>
      <c r="P834" s="68"/>
      <c r="Q834" s="68"/>
      <c r="X834" s="68"/>
      <c r="Y834" s="68"/>
      <c r="AH834" s="43"/>
      <c r="AI834" s="43"/>
    </row>
    <row r="835" spans="5:35" x14ac:dyDescent="0.25">
      <c r="E835" s="43"/>
      <c r="F835" s="43"/>
      <c r="P835" s="68"/>
      <c r="Q835" s="68"/>
      <c r="X835" s="68"/>
      <c r="Y835" s="68"/>
      <c r="AH835" s="43"/>
      <c r="AI835" s="43"/>
    </row>
    <row r="836" spans="5:35" x14ac:dyDescent="0.25">
      <c r="E836" s="43"/>
      <c r="F836" s="43"/>
      <c r="P836" s="68"/>
      <c r="Q836" s="68"/>
      <c r="X836" s="68"/>
      <c r="Y836" s="68"/>
      <c r="AH836" s="43"/>
      <c r="AI836" s="43"/>
    </row>
    <row r="837" spans="5:35" x14ac:dyDescent="0.25">
      <c r="E837" s="43"/>
      <c r="F837" s="43"/>
      <c r="P837" s="68"/>
      <c r="Q837" s="68"/>
      <c r="X837" s="68"/>
      <c r="Y837" s="68"/>
      <c r="AH837" s="43"/>
      <c r="AI837" s="43"/>
    </row>
    <row r="838" spans="5:35" x14ac:dyDescent="0.25">
      <c r="E838" s="43"/>
      <c r="F838" s="43"/>
      <c r="P838" s="68"/>
      <c r="Q838" s="68"/>
      <c r="X838" s="68"/>
      <c r="Y838" s="68"/>
      <c r="AH838" s="43"/>
      <c r="AI838" s="43"/>
    </row>
    <row r="839" spans="5:35" x14ac:dyDescent="0.25">
      <c r="E839" s="43"/>
      <c r="F839" s="43"/>
      <c r="P839" s="68"/>
      <c r="Q839" s="68"/>
      <c r="X839" s="68"/>
      <c r="Y839" s="68"/>
      <c r="AH839" s="43"/>
      <c r="AI839" s="43"/>
    </row>
    <row r="840" spans="5:35" x14ac:dyDescent="0.25">
      <c r="E840" s="43"/>
      <c r="F840" s="43"/>
      <c r="P840" s="68"/>
      <c r="Q840" s="68"/>
      <c r="X840" s="68"/>
      <c r="Y840" s="68"/>
      <c r="AH840" s="43"/>
      <c r="AI840" s="43"/>
    </row>
    <row r="841" spans="5:35" x14ac:dyDescent="0.25">
      <c r="E841" s="43"/>
      <c r="F841" s="43"/>
      <c r="P841" s="68"/>
      <c r="Q841" s="68"/>
      <c r="X841" s="68"/>
      <c r="Y841" s="68"/>
      <c r="AH841" s="43"/>
      <c r="AI841" s="43"/>
    </row>
    <row r="842" spans="5:35" x14ac:dyDescent="0.25">
      <c r="E842" s="43"/>
      <c r="F842" s="43"/>
      <c r="P842" s="68"/>
      <c r="Q842" s="68"/>
      <c r="X842" s="68"/>
      <c r="Y842" s="68"/>
      <c r="AH842" s="43"/>
      <c r="AI842" s="43"/>
    </row>
    <row r="843" spans="5:35" x14ac:dyDescent="0.25">
      <c r="E843" s="43"/>
      <c r="F843" s="43"/>
      <c r="P843" s="68"/>
      <c r="Q843" s="68"/>
      <c r="X843" s="68"/>
      <c r="Y843" s="68"/>
      <c r="AH843" s="43"/>
      <c r="AI843" s="43"/>
    </row>
    <row r="844" spans="5:35" x14ac:dyDescent="0.25">
      <c r="E844" s="43"/>
      <c r="F844" s="43"/>
      <c r="P844" s="68"/>
      <c r="Q844" s="68"/>
      <c r="X844" s="68"/>
      <c r="Y844" s="68"/>
      <c r="AH844" s="43"/>
      <c r="AI844" s="43"/>
    </row>
    <row r="845" spans="5:35" x14ac:dyDescent="0.25">
      <c r="E845" s="43"/>
      <c r="F845" s="43"/>
      <c r="P845" s="68"/>
      <c r="Q845" s="68"/>
      <c r="X845" s="68"/>
      <c r="Y845" s="68"/>
      <c r="AH845" s="43"/>
      <c r="AI845" s="43"/>
    </row>
    <row r="846" spans="5:35" x14ac:dyDescent="0.25">
      <c r="E846" s="43"/>
      <c r="F846" s="43"/>
      <c r="P846" s="68"/>
      <c r="Q846" s="68"/>
      <c r="X846" s="68"/>
      <c r="Y846" s="68"/>
      <c r="AH846" s="43"/>
      <c r="AI846" s="43"/>
    </row>
    <row r="847" spans="5:35" x14ac:dyDescent="0.25">
      <c r="E847" s="43"/>
      <c r="F847" s="43"/>
      <c r="P847" s="68"/>
      <c r="Q847" s="68"/>
      <c r="X847" s="68"/>
      <c r="Y847" s="68"/>
      <c r="AH847" s="43"/>
      <c r="AI847" s="43"/>
    </row>
    <row r="848" spans="5:35" x14ac:dyDescent="0.25">
      <c r="E848" s="43"/>
      <c r="F848" s="43"/>
      <c r="P848" s="68"/>
      <c r="Q848" s="68"/>
      <c r="X848" s="68"/>
      <c r="Y848" s="68"/>
      <c r="AH848" s="43"/>
      <c r="AI848" s="43"/>
    </row>
    <row r="849" spans="5:35" x14ac:dyDescent="0.25">
      <c r="E849" s="43"/>
      <c r="F849" s="43"/>
      <c r="P849" s="68"/>
      <c r="Q849" s="68"/>
      <c r="X849" s="68"/>
      <c r="Y849" s="68"/>
      <c r="AH849" s="43"/>
      <c r="AI849" s="43"/>
    </row>
    <row r="850" spans="5:35" x14ac:dyDescent="0.25">
      <c r="E850" s="43"/>
      <c r="F850" s="43"/>
      <c r="P850" s="68"/>
      <c r="Q850" s="68"/>
      <c r="X850" s="68"/>
      <c r="Y850" s="68"/>
      <c r="AH850" s="43"/>
      <c r="AI850" s="43"/>
    </row>
    <row r="851" spans="5:35" x14ac:dyDescent="0.25">
      <c r="E851" s="43"/>
      <c r="F851" s="43"/>
      <c r="P851" s="68"/>
      <c r="Q851" s="68"/>
      <c r="X851" s="68"/>
      <c r="Y851" s="68"/>
      <c r="AH851" s="43"/>
      <c r="AI851" s="43"/>
    </row>
    <row r="852" spans="5:35" x14ac:dyDescent="0.25">
      <c r="E852" s="43"/>
      <c r="F852" s="43"/>
      <c r="P852" s="68"/>
      <c r="Q852" s="68"/>
      <c r="X852" s="68"/>
      <c r="Y852" s="68"/>
      <c r="AH852" s="43"/>
      <c r="AI852" s="43"/>
    </row>
    <row r="853" spans="5:35" x14ac:dyDescent="0.25">
      <c r="E853" s="43"/>
      <c r="F853" s="43"/>
      <c r="P853" s="68"/>
      <c r="Q853" s="68"/>
      <c r="X853" s="68"/>
      <c r="Y853" s="68"/>
      <c r="AH853" s="43"/>
      <c r="AI853" s="43"/>
    </row>
    <row r="854" spans="5:35" x14ac:dyDescent="0.25">
      <c r="E854" s="43"/>
      <c r="F854" s="43"/>
      <c r="P854" s="68"/>
      <c r="Q854" s="68"/>
      <c r="X854" s="68"/>
      <c r="Y854" s="68"/>
      <c r="AH854" s="43"/>
      <c r="AI854" s="43"/>
    </row>
    <row r="855" spans="5:35" x14ac:dyDescent="0.25">
      <c r="E855" s="43"/>
      <c r="F855" s="43"/>
      <c r="P855" s="68"/>
      <c r="Q855" s="68"/>
      <c r="X855" s="68"/>
      <c r="Y855" s="68"/>
      <c r="AH855" s="43"/>
      <c r="AI855" s="43"/>
    </row>
    <row r="856" spans="5:35" x14ac:dyDescent="0.25">
      <c r="E856" s="43"/>
      <c r="F856" s="43"/>
      <c r="P856" s="68"/>
      <c r="Q856" s="68"/>
      <c r="X856" s="68"/>
      <c r="Y856" s="68"/>
      <c r="AH856" s="43"/>
      <c r="AI856" s="43"/>
    </row>
    <row r="857" spans="5:35" x14ac:dyDescent="0.25">
      <c r="E857" s="43"/>
      <c r="F857" s="43"/>
      <c r="P857" s="68"/>
      <c r="Q857" s="68"/>
      <c r="X857" s="68"/>
      <c r="Y857" s="68"/>
      <c r="AH857" s="43"/>
      <c r="AI857" s="43"/>
    </row>
    <row r="858" spans="5:35" x14ac:dyDescent="0.25">
      <c r="E858" s="43"/>
      <c r="F858" s="43"/>
      <c r="P858" s="68"/>
      <c r="Q858" s="68"/>
      <c r="X858" s="68"/>
      <c r="Y858" s="68"/>
      <c r="AH858" s="43"/>
      <c r="AI858" s="43"/>
    </row>
    <row r="859" spans="5:35" x14ac:dyDescent="0.25">
      <c r="E859" s="43"/>
      <c r="F859" s="43"/>
      <c r="P859" s="68"/>
      <c r="Q859" s="68"/>
      <c r="X859" s="68"/>
      <c r="Y859" s="68"/>
      <c r="AH859" s="43"/>
      <c r="AI859" s="43"/>
    </row>
    <row r="860" spans="5:35" x14ac:dyDescent="0.25">
      <c r="E860" s="43"/>
      <c r="F860" s="43"/>
      <c r="P860" s="68"/>
      <c r="Q860" s="68"/>
      <c r="X860" s="68"/>
      <c r="Y860" s="68"/>
      <c r="AH860" s="43"/>
      <c r="AI860" s="43"/>
    </row>
    <row r="861" spans="5:35" x14ac:dyDescent="0.25">
      <c r="E861" s="43"/>
      <c r="F861" s="43"/>
      <c r="P861" s="68"/>
      <c r="Q861" s="68"/>
      <c r="X861" s="68"/>
      <c r="Y861" s="68"/>
      <c r="AH861" s="43"/>
      <c r="AI861" s="43"/>
    </row>
    <row r="862" spans="5:35" x14ac:dyDescent="0.25">
      <c r="E862" s="43"/>
      <c r="F862" s="43"/>
      <c r="P862" s="68"/>
      <c r="Q862" s="68"/>
      <c r="X862" s="68"/>
      <c r="Y862" s="68"/>
      <c r="AH862" s="43"/>
      <c r="AI862" s="43"/>
    </row>
    <row r="863" spans="5:35" x14ac:dyDescent="0.25">
      <c r="E863" s="43"/>
      <c r="F863" s="43"/>
      <c r="P863" s="68"/>
      <c r="Q863" s="68"/>
      <c r="X863" s="68"/>
      <c r="Y863" s="68"/>
      <c r="AH863" s="43"/>
      <c r="AI863" s="43"/>
    </row>
    <row r="864" spans="5:35" x14ac:dyDescent="0.25">
      <c r="E864" s="43"/>
      <c r="F864" s="43"/>
      <c r="P864" s="68"/>
      <c r="Q864" s="68"/>
      <c r="X864" s="68"/>
      <c r="Y864" s="68"/>
      <c r="AH864" s="43"/>
      <c r="AI864" s="43"/>
    </row>
    <row r="865" spans="5:35" x14ac:dyDescent="0.25">
      <c r="E865" s="43"/>
      <c r="F865" s="43"/>
      <c r="P865" s="68"/>
      <c r="Q865" s="68"/>
      <c r="X865" s="68"/>
      <c r="Y865" s="68"/>
      <c r="AH865" s="43"/>
      <c r="AI865" s="43"/>
    </row>
    <row r="866" spans="5:35" x14ac:dyDescent="0.25">
      <c r="E866" s="43"/>
      <c r="F866" s="43"/>
      <c r="P866" s="68"/>
      <c r="Q866" s="68"/>
      <c r="X866" s="68"/>
      <c r="Y866" s="68"/>
      <c r="AH866" s="43"/>
      <c r="AI866" s="43"/>
    </row>
    <row r="867" spans="5:35" x14ac:dyDescent="0.25">
      <c r="E867" s="43"/>
      <c r="F867" s="43"/>
      <c r="P867" s="68"/>
      <c r="Q867" s="68"/>
      <c r="X867" s="68"/>
      <c r="Y867" s="68"/>
      <c r="AH867" s="43"/>
      <c r="AI867" s="43"/>
    </row>
    <row r="868" spans="5:35" x14ac:dyDescent="0.25">
      <c r="E868" s="43"/>
      <c r="F868" s="43"/>
      <c r="P868" s="68"/>
      <c r="Q868" s="68"/>
      <c r="X868" s="68"/>
      <c r="Y868" s="68"/>
      <c r="AH868" s="43"/>
      <c r="AI868" s="43"/>
    </row>
    <row r="869" spans="5:35" x14ac:dyDescent="0.25">
      <c r="E869" s="43"/>
      <c r="F869" s="43"/>
      <c r="P869" s="68"/>
      <c r="Q869" s="68"/>
      <c r="X869" s="68"/>
      <c r="Y869" s="68"/>
      <c r="AH869" s="43"/>
      <c r="AI869" s="43"/>
    </row>
    <row r="870" spans="5:35" x14ac:dyDescent="0.25">
      <c r="E870" s="43"/>
      <c r="F870" s="43"/>
      <c r="P870" s="68"/>
      <c r="Q870" s="68"/>
      <c r="X870" s="68"/>
      <c r="Y870" s="68"/>
      <c r="AH870" s="43"/>
      <c r="AI870" s="43"/>
    </row>
    <row r="871" spans="5:35" x14ac:dyDescent="0.25">
      <c r="E871" s="43"/>
      <c r="F871" s="43"/>
      <c r="P871" s="68"/>
      <c r="Q871" s="68"/>
      <c r="X871" s="68"/>
      <c r="Y871" s="68"/>
      <c r="AH871" s="43"/>
      <c r="AI871" s="43"/>
    </row>
    <row r="872" spans="5:35" x14ac:dyDescent="0.25">
      <c r="E872" s="43"/>
      <c r="F872" s="43"/>
      <c r="P872" s="68"/>
      <c r="Q872" s="68"/>
      <c r="X872" s="68"/>
      <c r="Y872" s="68"/>
      <c r="AH872" s="43"/>
      <c r="AI872" s="43"/>
    </row>
    <row r="873" spans="5:35" x14ac:dyDescent="0.25">
      <c r="E873" s="43"/>
      <c r="F873" s="43"/>
      <c r="P873" s="68"/>
      <c r="Q873" s="68"/>
      <c r="X873" s="68"/>
      <c r="Y873" s="68"/>
      <c r="AH873" s="43"/>
      <c r="AI873" s="43"/>
    </row>
    <row r="874" spans="5:35" x14ac:dyDescent="0.25">
      <c r="E874" s="43"/>
      <c r="F874" s="43"/>
      <c r="P874" s="68"/>
      <c r="Q874" s="68"/>
      <c r="X874" s="68"/>
      <c r="Y874" s="68"/>
      <c r="AH874" s="43"/>
      <c r="AI874" s="43"/>
    </row>
    <row r="875" spans="5:35" x14ac:dyDescent="0.25">
      <c r="E875" s="43"/>
      <c r="F875" s="43"/>
      <c r="P875" s="68"/>
      <c r="Q875" s="68"/>
      <c r="X875" s="68"/>
      <c r="Y875" s="68"/>
      <c r="AH875" s="43"/>
      <c r="AI875" s="43"/>
    </row>
    <row r="876" spans="5:35" x14ac:dyDescent="0.25">
      <c r="E876" s="43"/>
      <c r="F876" s="43"/>
      <c r="P876" s="68"/>
      <c r="Q876" s="68"/>
      <c r="X876" s="68"/>
      <c r="Y876" s="68"/>
      <c r="AH876" s="43"/>
      <c r="AI876" s="43"/>
    </row>
    <row r="877" spans="5:35" x14ac:dyDescent="0.25">
      <c r="E877" s="43"/>
      <c r="F877" s="43"/>
      <c r="P877" s="68"/>
      <c r="Q877" s="68"/>
      <c r="X877" s="68"/>
      <c r="Y877" s="68"/>
      <c r="AH877" s="43"/>
      <c r="AI877" s="43"/>
    </row>
    <row r="878" spans="5:35" x14ac:dyDescent="0.25">
      <c r="E878" s="43"/>
      <c r="F878" s="43"/>
      <c r="P878" s="68"/>
      <c r="Q878" s="68"/>
      <c r="X878" s="68"/>
      <c r="Y878" s="68"/>
      <c r="AH878" s="43"/>
      <c r="AI878" s="43"/>
    </row>
    <row r="879" spans="5:35" x14ac:dyDescent="0.25">
      <c r="E879" s="43"/>
      <c r="F879" s="43"/>
      <c r="P879" s="68"/>
      <c r="Q879" s="68"/>
      <c r="X879" s="68"/>
      <c r="Y879" s="68"/>
      <c r="AH879" s="43"/>
      <c r="AI879" s="43"/>
    </row>
    <row r="880" spans="5:35" x14ac:dyDescent="0.25">
      <c r="E880" s="43"/>
      <c r="F880" s="43"/>
      <c r="P880" s="68"/>
      <c r="Q880" s="68"/>
      <c r="X880" s="68"/>
      <c r="Y880" s="68"/>
      <c r="AH880" s="43"/>
      <c r="AI880" s="43"/>
    </row>
    <row r="881" spans="5:35" x14ac:dyDescent="0.25">
      <c r="E881" s="43"/>
      <c r="F881" s="43"/>
      <c r="P881" s="68"/>
      <c r="Q881" s="68"/>
      <c r="X881" s="68"/>
      <c r="Y881" s="68"/>
      <c r="AH881" s="43"/>
      <c r="AI881" s="43"/>
    </row>
    <row r="882" spans="5:35" x14ac:dyDescent="0.25">
      <c r="E882" s="43"/>
      <c r="F882" s="43"/>
      <c r="P882" s="68"/>
      <c r="Q882" s="68"/>
      <c r="X882" s="68"/>
      <c r="Y882" s="68"/>
      <c r="AH882" s="43"/>
      <c r="AI882" s="43"/>
    </row>
    <row r="883" spans="5:35" x14ac:dyDescent="0.25">
      <c r="E883" s="43"/>
      <c r="F883" s="43"/>
      <c r="P883" s="68"/>
      <c r="Q883" s="68"/>
      <c r="X883" s="68"/>
      <c r="Y883" s="68"/>
      <c r="AH883" s="43"/>
      <c r="AI883" s="43"/>
    </row>
    <row r="884" spans="5:35" x14ac:dyDescent="0.25">
      <c r="E884" s="43"/>
      <c r="F884" s="43"/>
      <c r="P884" s="68"/>
      <c r="Q884" s="68"/>
      <c r="X884" s="68"/>
      <c r="Y884" s="68"/>
      <c r="AH884" s="43"/>
      <c r="AI884" s="43"/>
    </row>
    <row r="885" spans="5:35" x14ac:dyDescent="0.25">
      <c r="E885" s="43"/>
      <c r="F885" s="43"/>
      <c r="P885" s="68"/>
      <c r="Q885" s="68"/>
      <c r="X885" s="68"/>
      <c r="Y885" s="68"/>
      <c r="AH885" s="43"/>
      <c r="AI885" s="43"/>
    </row>
    <row r="886" spans="5:35" x14ac:dyDescent="0.25">
      <c r="E886" s="43"/>
      <c r="F886" s="43"/>
      <c r="P886" s="68"/>
      <c r="Q886" s="68"/>
      <c r="X886" s="68"/>
      <c r="Y886" s="68"/>
      <c r="AH886" s="43"/>
      <c r="AI886" s="43"/>
    </row>
    <row r="887" spans="5:35" x14ac:dyDescent="0.25">
      <c r="E887" s="43"/>
      <c r="F887" s="43"/>
      <c r="P887" s="68"/>
      <c r="Q887" s="68"/>
      <c r="X887" s="68"/>
      <c r="Y887" s="68"/>
      <c r="AH887" s="43"/>
      <c r="AI887" s="43"/>
    </row>
    <row r="888" spans="5:35" x14ac:dyDescent="0.25">
      <c r="E888" s="43"/>
      <c r="F888" s="43"/>
      <c r="P888" s="68"/>
      <c r="Q888" s="68"/>
      <c r="X888" s="68"/>
      <c r="Y888" s="68"/>
      <c r="AH888" s="43"/>
      <c r="AI888" s="43"/>
    </row>
    <row r="889" spans="5:35" x14ac:dyDescent="0.25">
      <c r="E889" s="43"/>
      <c r="F889" s="43"/>
      <c r="P889" s="68"/>
      <c r="Q889" s="68"/>
      <c r="X889" s="68"/>
      <c r="Y889" s="68"/>
      <c r="AH889" s="43"/>
      <c r="AI889" s="43"/>
    </row>
    <row r="890" spans="5:35" x14ac:dyDescent="0.25">
      <c r="E890" s="43"/>
      <c r="F890" s="43"/>
      <c r="P890" s="68"/>
      <c r="Q890" s="68"/>
      <c r="X890" s="68"/>
      <c r="Y890" s="68"/>
      <c r="AH890" s="43"/>
      <c r="AI890" s="43"/>
    </row>
    <row r="891" spans="5:35" x14ac:dyDescent="0.25">
      <c r="E891" s="43"/>
      <c r="F891" s="43"/>
      <c r="P891" s="68"/>
      <c r="Q891" s="68"/>
      <c r="X891" s="68"/>
      <c r="Y891" s="68"/>
      <c r="AH891" s="43"/>
      <c r="AI891" s="43"/>
    </row>
    <row r="892" spans="5:35" x14ac:dyDescent="0.25">
      <c r="E892" s="43"/>
      <c r="F892" s="43"/>
      <c r="P892" s="68"/>
      <c r="Q892" s="68"/>
      <c r="X892" s="68"/>
      <c r="Y892" s="68"/>
      <c r="AH892" s="43"/>
      <c r="AI892" s="43"/>
    </row>
    <row r="893" spans="5:35" x14ac:dyDescent="0.25">
      <c r="E893" s="43"/>
      <c r="F893" s="43"/>
      <c r="P893" s="68"/>
      <c r="Q893" s="68"/>
      <c r="X893" s="68"/>
      <c r="Y893" s="68"/>
      <c r="AH893" s="43"/>
      <c r="AI893" s="43"/>
    </row>
    <row r="894" spans="5:35" x14ac:dyDescent="0.25">
      <c r="E894" s="43"/>
      <c r="F894" s="43"/>
      <c r="P894" s="68"/>
      <c r="Q894" s="68"/>
      <c r="X894" s="68"/>
      <c r="Y894" s="68"/>
      <c r="AH894" s="43"/>
      <c r="AI894" s="43"/>
    </row>
    <row r="895" spans="5:35" x14ac:dyDescent="0.25">
      <c r="E895" s="43"/>
      <c r="F895" s="43"/>
      <c r="P895" s="68"/>
      <c r="Q895" s="68"/>
      <c r="X895" s="68"/>
      <c r="Y895" s="68"/>
      <c r="AH895" s="43"/>
      <c r="AI895" s="43"/>
    </row>
    <row r="896" spans="5:35" x14ac:dyDescent="0.25">
      <c r="E896" s="43"/>
      <c r="F896" s="43"/>
      <c r="P896" s="68"/>
      <c r="Q896" s="68"/>
      <c r="X896" s="68"/>
      <c r="Y896" s="68"/>
      <c r="AH896" s="43"/>
      <c r="AI896" s="43"/>
    </row>
    <row r="897" spans="5:35" x14ac:dyDescent="0.25">
      <c r="E897" s="43"/>
      <c r="F897" s="43"/>
      <c r="P897" s="68"/>
      <c r="Q897" s="68"/>
      <c r="X897" s="68"/>
      <c r="Y897" s="68"/>
      <c r="AH897" s="43"/>
      <c r="AI897" s="43"/>
    </row>
    <row r="898" spans="5:35" x14ac:dyDescent="0.25">
      <c r="E898" s="43"/>
      <c r="F898" s="43"/>
      <c r="P898" s="68"/>
      <c r="Q898" s="68"/>
      <c r="X898" s="68"/>
      <c r="Y898" s="68"/>
      <c r="AH898" s="43"/>
      <c r="AI898" s="43"/>
    </row>
    <row r="899" spans="5:35" x14ac:dyDescent="0.25">
      <c r="E899" s="43"/>
      <c r="F899" s="43"/>
      <c r="P899" s="68"/>
      <c r="Q899" s="68"/>
      <c r="X899" s="68"/>
      <c r="Y899" s="68"/>
      <c r="AH899" s="43"/>
      <c r="AI899" s="43"/>
    </row>
    <row r="900" spans="5:35" x14ac:dyDescent="0.25">
      <c r="E900" s="43"/>
      <c r="F900" s="43"/>
      <c r="P900" s="68"/>
      <c r="Q900" s="68"/>
      <c r="X900" s="68"/>
      <c r="Y900" s="68"/>
      <c r="AH900" s="43"/>
      <c r="AI900" s="43"/>
    </row>
    <row r="901" spans="5:35" x14ac:dyDescent="0.25">
      <c r="E901" s="43"/>
      <c r="F901" s="43"/>
      <c r="P901" s="68"/>
      <c r="Q901" s="68"/>
      <c r="X901" s="68"/>
      <c r="Y901" s="68"/>
      <c r="AH901" s="43"/>
      <c r="AI901" s="43"/>
    </row>
    <row r="902" spans="5:35" x14ac:dyDescent="0.25">
      <c r="E902" s="43"/>
      <c r="F902" s="43"/>
      <c r="P902" s="68"/>
      <c r="Q902" s="68"/>
      <c r="X902" s="68"/>
      <c r="Y902" s="68"/>
      <c r="AH902" s="43"/>
      <c r="AI902" s="43"/>
    </row>
    <row r="903" spans="5:35" x14ac:dyDescent="0.25">
      <c r="E903" s="43"/>
      <c r="F903" s="43"/>
      <c r="P903" s="68"/>
      <c r="Q903" s="68"/>
      <c r="X903" s="68"/>
      <c r="Y903" s="68"/>
      <c r="AH903" s="43"/>
      <c r="AI903" s="43"/>
    </row>
    <row r="904" spans="5:35" x14ac:dyDescent="0.25">
      <c r="E904" s="43"/>
      <c r="F904" s="43"/>
      <c r="P904" s="68"/>
      <c r="Q904" s="68"/>
      <c r="X904" s="68"/>
      <c r="Y904" s="68"/>
      <c r="AH904" s="43"/>
      <c r="AI904" s="43"/>
    </row>
    <row r="905" spans="5:35" x14ac:dyDescent="0.25">
      <c r="E905" s="43"/>
      <c r="F905" s="43"/>
      <c r="P905" s="68"/>
      <c r="Q905" s="68"/>
      <c r="X905" s="68"/>
      <c r="Y905" s="68"/>
      <c r="AH905" s="43"/>
      <c r="AI905" s="43"/>
    </row>
    <row r="906" spans="5:35" x14ac:dyDescent="0.25">
      <c r="E906" s="43"/>
      <c r="F906" s="43"/>
      <c r="P906" s="68"/>
      <c r="Q906" s="68"/>
      <c r="X906" s="68"/>
      <c r="Y906" s="68"/>
      <c r="AH906" s="43"/>
      <c r="AI906" s="43"/>
    </row>
    <row r="907" spans="5:35" x14ac:dyDescent="0.25">
      <c r="E907" s="43"/>
      <c r="F907" s="43"/>
      <c r="P907" s="68"/>
      <c r="Q907" s="68"/>
      <c r="X907" s="68"/>
      <c r="Y907" s="68"/>
      <c r="AH907" s="43"/>
      <c r="AI907" s="43"/>
    </row>
    <row r="908" spans="5:35" x14ac:dyDescent="0.25">
      <c r="E908" s="43"/>
      <c r="F908" s="43"/>
      <c r="P908" s="68"/>
      <c r="Q908" s="68"/>
      <c r="X908" s="68"/>
      <c r="Y908" s="68"/>
      <c r="AH908" s="43"/>
      <c r="AI908" s="43"/>
    </row>
    <row r="909" spans="5:35" x14ac:dyDescent="0.25">
      <c r="E909" s="43"/>
      <c r="F909" s="43"/>
      <c r="P909" s="68"/>
      <c r="Q909" s="68"/>
      <c r="X909" s="68"/>
      <c r="Y909" s="68"/>
      <c r="AH909" s="43"/>
      <c r="AI909" s="43"/>
    </row>
    <row r="910" spans="5:35" x14ac:dyDescent="0.25">
      <c r="E910" s="43"/>
      <c r="F910" s="43"/>
      <c r="P910" s="68"/>
      <c r="Q910" s="68"/>
      <c r="X910" s="68"/>
      <c r="Y910" s="68"/>
      <c r="AH910" s="43"/>
      <c r="AI910" s="43"/>
    </row>
    <row r="911" spans="5:35" x14ac:dyDescent="0.25">
      <c r="E911" s="43"/>
      <c r="F911" s="43"/>
      <c r="P911" s="68"/>
      <c r="Q911" s="68"/>
      <c r="X911" s="68"/>
      <c r="Y911" s="68"/>
      <c r="AH911" s="43"/>
      <c r="AI911" s="43"/>
    </row>
    <row r="912" spans="5:35" x14ac:dyDescent="0.25">
      <c r="E912" s="43"/>
      <c r="F912" s="43"/>
      <c r="P912" s="68"/>
      <c r="Q912" s="68"/>
      <c r="X912" s="68"/>
      <c r="Y912" s="68"/>
      <c r="AH912" s="43"/>
      <c r="AI912" s="43"/>
    </row>
    <row r="913" spans="5:35" x14ac:dyDescent="0.25">
      <c r="E913" s="43"/>
      <c r="F913" s="43"/>
      <c r="P913" s="68"/>
      <c r="Q913" s="68"/>
      <c r="X913" s="68"/>
      <c r="Y913" s="68"/>
      <c r="AH913" s="43"/>
      <c r="AI913" s="43"/>
    </row>
    <row r="914" spans="5:35" x14ac:dyDescent="0.25">
      <c r="E914" s="43"/>
      <c r="F914" s="43"/>
      <c r="P914" s="68"/>
      <c r="Q914" s="68"/>
      <c r="X914" s="68"/>
      <c r="Y914" s="68"/>
      <c r="AH914" s="43"/>
      <c r="AI914" s="43"/>
    </row>
    <row r="915" spans="5:35" x14ac:dyDescent="0.25">
      <c r="E915" s="43"/>
      <c r="F915" s="43"/>
      <c r="P915" s="68"/>
      <c r="Q915" s="68"/>
      <c r="X915" s="68"/>
      <c r="Y915" s="68"/>
      <c r="AH915" s="43"/>
      <c r="AI915" s="43"/>
    </row>
    <row r="916" spans="5:35" x14ac:dyDescent="0.25">
      <c r="E916" s="43"/>
      <c r="F916" s="43"/>
      <c r="P916" s="68"/>
      <c r="Q916" s="68"/>
      <c r="X916" s="68"/>
      <c r="Y916" s="68"/>
      <c r="AH916" s="43"/>
      <c r="AI916" s="43"/>
    </row>
    <row r="917" spans="5:35" x14ac:dyDescent="0.25">
      <c r="E917" s="43"/>
      <c r="F917" s="43"/>
      <c r="P917" s="68"/>
      <c r="Q917" s="68"/>
      <c r="X917" s="68"/>
      <c r="Y917" s="68"/>
      <c r="AH917" s="43"/>
      <c r="AI917" s="43"/>
    </row>
    <row r="918" spans="5:35" x14ac:dyDescent="0.25">
      <c r="E918" s="43"/>
      <c r="F918" s="43"/>
      <c r="P918" s="68"/>
      <c r="Q918" s="68"/>
      <c r="X918" s="68"/>
      <c r="Y918" s="68"/>
      <c r="AH918" s="43"/>
      <c r="AI918" s="43"/>
    </row>
    <row r="919" spans="5:35" x14ac:dyDescent="0.25">
      <c r="E919" s="43"/>
      <c r="F919" s="43"/>
      <c r="P919" s="68"/>
      <c r="Q919" s="68"/>
      <c r="X919" s="68"/>
      <c r="Y919" s="68"/>
      <c r="AH919" s="43"/>
      <c r="AI919" s="43"/>
    </row>
    <row r="920" spans="5:35" x14ac:dyDescent="0.25">
      <c r="E920" s="43"/>
      <c r="F920" s="43"/>
      <c r="P920" s="68"/>
      <c r="Q920" s="68"/>
      <c r="X920" s="68"/>
      <c r="Y920" s="68"/>
      <c r="AH920" s="43"/>
      <c r="AI920" s="43"/>
    </row>
    <row r="921" spans="5:35" x14ac:dyDescent="0.25">
      <c r="E921" s="43"/>
      <c r="F921" s="43"/>
      <c r="P921" s="68"/>
      <c r="Q921" s="68"/>
      <c r="X921" s="68"/>
      <c r="Y921" s="68"/>
      <c r="AH921" s="43"/>
      <c r="AI921" s="43"/>
    </row>
    <row r="922" spans="5:35" x14ac:dyDescent="0.25">
      <c r="E922" s="43"/>
      <c r="F922" s="43"/>
      <c r="P922" s="68"/>
      <c r="Q922" s="68"/>
      <c r="X922" s="68"/>
      <c r="Y922" s="68"/>
      <c r="AH922" s="43"/>
      <c r="AI922" s="43"/>
    </row>
    <row r="923" spans="5:35" x14ac:dyDescent="0.25">
      <c r="E923" s="43"/>
      <c r="F923" s="43"/>
      <c r="P923" s="68"/>
      <c r="Q923" s="68"/>
      <c r="X923" s="68"/>
      <c r="Y923" s="68"/>
      <c r="AH923" s="43"/>
      <c r="AI923" s="43"/>
    </row>
    <row r="924" spans="5:35" x14ac:dyDescent="0.25">
      <c r="E924" s="43"/>
      <c r="F924" s="43"/>
      <c r="P924" s="68"/>
      <c r="Q924" s="68"/>
      <c r="X924" s="68"/>
      <c r="Y924" s="68"/>
      <c r="AH924" s="43"/>
      <c r="AI924" s="43"/>
    </row>
    <row r="925" spans="5:35" x14ac:dyDescent="0.25">
      <c r="E925" s="43"/>
      <c r="F925" s="43"/>
      <c r="P925" s="68"/>
      <c r="Q925" s="68"/>
      <c r="X925" s="68"/>
      <c r="Y925" s="68"/>
      <c r="AH925" s="43"/>
      <c r="AI925" s="43"/>
    </row>
    <row r="926" spans="5:35" x14ac:dyDescent="0.25">
      <c r="E926" s="43"/>
      <c r="F926" s="43"/>
      <c r="P926" s="68"/>
      <c r="Q926" s="68"/>
      <c r="X926" s="68"/>
      <c r="Y926" s="68"/>
      <c r="AH926" s="43"/>
      <c r="AI926" s="43"/>
    </row>
    <row r="927" spans="5:35" x14ac:dyDescent="0.25">
      <c r="E927" s="43"/>
      <c r="F927" s="43"/>
      <c r="P927" s="68"/>
      <c r="Q927" s="68"/>
      <c r="X927" s="68"/>
      <c r="Y927" s="68"/>
      <c r="AH927" s="43"/>
      <c r="AI927" s="43"/>
    </row>
    <row r="928" spans="5:35" x14ac:dyDescent="0.25">
      <c r="E928" s="43"/>
      <c r="F928" s="43"/>
      <c r="P928" s="68"/>
      <c r="Q928" s="68"/>
      <c r="X928" s="68"/>
      <c r="Y928" s="68"/>
      <c r="AH928" s="43"/>
      <c r="AI928" s="43"/>
    </row>
    <row r="929" spans="5:35" x14ac:dyDescent="0.25">
      <c r="E929" s="43"/>
      <c r="F929" s="43"/>
      <c r="P929" s="68"/>
      <c r="Q929" s="68"/>
      <c r="X929" s="68"/>
      <c r="Y929" s="68"/>
      <c r="AH929" s="43"/>
      <c r="AI929" s="43"/>
    </row>
    <row r="930" spans="5:35" x14ac:dyDescent="0.25">
      <c r="E930" s="43"/>
      <c r="F930" s="43"/>
      <c r="P930" s="68"/>
      <c r="Q930" s="68"/>
      <c r="X930" s="68"/>
      <c r="Y930" s="68"/>
      <c r="AH930" s="43"/>
      <c r="AI930" s="43"/>
    </row>
    <row r="931" spans="5:35" x14ac:dyDescent="0.25">
      <c r="E931" s="43"/>
      <c r="F931" s="43"/>
      <c r="P931" s="68"/>
      <c r="Q931" s="68"/>
      <c r="X931" s="68"/>
      <c r="Y931" s="68"/>
      <c r="AH931" s="43"/>
      <c r="AI931" s="43"/>
    </row>
    <row r="932" spans="5:35" x14ac:dyDescent="0.25">
      <c r="E932" s="43"/>
      <c r="F932" s="43"/>
      <c r="P932" s="68"/>
      <c r="Q932" s="68"/>
      <c r="X932" s="68"/>
      <c r="Y932" s="68"/>
      <c r="AH932" s="43"/>
      <c r="AI932" s="43"/>
    </row>
    <row r="933" spans="5:35" x14ac:dyDescent="0.25">
      <c r="E933" s="43"/>
      <c r="F933" s="43"/>
      <c r="P933" s="68"/>
      <c r="Q933" s="68"/>
      <c r="X933" s="68"/>
      <c r="Y933" s="68"/>
      <c r="AH933" s="43"/>
      <c r="AI933" s="43"/>
    </row>
    <row r="934" spans="5:35" x14ac:dyDescent="0.25">
      <c r="E934" s="43"/>
      <c r="F934" s="43"/>
      <c r="P934" s="68"/>
      <c r="Q934" s="68"/>
      <c r="X934" s="68"/>
      <c r="Y934" s="68"/>
      <c r="AH934" s="43"/>
      <c r="AI934" s="43"/>
    </row>
    <row r="935" spans="5:35" x14ac:dyDescent="0.25">
      <c r="E935" s="43"/>
      <c r="F935" s="43"/>
      <c r="P935" s="68"/>
      <c r="Q935" s="68"/>
      <c r="X935" s="68"/>
      <c r="Y935" s="68"/>
      <c r="AH935" s="43"/>
      <c r="AI935" s="43"/>
    </row>
    <row r="936" spans="5:35" x14ac:dyDescent="0.25">
      <c r="E936" s="43"/>
      <c r="F936" s="43"/>
      <c r="P936" s="68"/>
      <c r="Q936" s="68"/>
      <c r="X936" s="68"/>
      <c r="Y936" s="68"/>
      <c r="AH936" s="43"/>
      <c r="AI936" s="43"/>
    </row>
    <row r="937" spans="5:35" x14ac:dyDescent="0.25">
      <c r="E937" s="43"/>
      <c r="F937" s="43"/>
      <c r="P937" s="68"/>
      <c r="Q937" s="68"/>
      <c r="X937" s="68"/>
      <c r="Y937" s="68"/>
      <c r="AH937" s="43"/>
      <c r="AI937" s="43"/>
    </row>
    <row r="938" spans="5:35" x14ac:dyDescent="0.25">
      <c r="E938" s="43"/>
      <c r="F938" s="43"/>
      <c r="P938" s="68"/>
      <c r="Q938" s="68"/>
      <c r="X938" s="68"/>
      <c r="Y938" s="68"/>
      <c r="AH938" s="43"/>
      <c r="AI938" s="43"/>
    </row>
    <row r="939" spans="5:35" x14ac:dyDescent="0.25">
      <c r="E939" s="43"/>
      <c r="F939" s="43"/>
      <c r="P939" s="68"/>
      <c r="Q939" s="68"/>
      <c r="X939" s="68"/>
      <c r="Y939" s="68"/>
      <c r="AH939" s="43"/>
      <c r="AI939" s="43"/>
    </row>
    <row r="940" spans="5:35" x14ac:dyDescent="0.25">
      <c r="E940" s="43"/>
      <c r="F940" s="43"/>
      <c r="P940" s="68"/>
      <c r="Q940" s="68"/>
      <c r="X940" s="68"/>
      <c r="Y940" s="68"/>
      <c r="AH940" s="43"/>
      <c r="AI940" s="43"/>
    </row>
    <row r="941" spans="5:35" x14ac:dyDescent="0.25">
      <c r="E941" s="43"/>
      <c r="F941" s="43"/>
      <c r="P941" s="68"/>
      <c r="Q941" s="68"/>
      <c r="X941" s="68"/>
      <c r="Y941" s="68"/>
      <c r="AH941" s="43"/>
      <c r="AI941" s="43"/>
    </row>
    <row r="942" spans="5:35" x14ac:dyDescent="0.25">
      <c r="E942" s="43"/>
      <c r="F942" s="43"/>
      <c r="P942" s="68"/>
      <c r="Q942" s="68"/>
      <c r="X942" s="68"/>
      <c r="Y942" s="68"/>
      <c r="AH942" s="43"/>
      <c r="AI942" s="43"/>
    </row>
    <row r="943" spans="5:35" x14ac:dyDescent="0.25">
      <c r="E943" s="43"/>
      <c r="F943" s="43"/>
      <c r="P943" s="68"/>
      <c r="Q943" s="68"/>
      <c r="X943" s="68"/>
      <c r="Y943" s="68"/>
      <c r="AH943" s="43"/>
      <c r="AI943" s="43"/>
    </row>
    <row r="944" spans="5:35" x14ac:dyDescent="0.25">
      <c r="E944" s="43"/>
      <c r="F944" s="43"/>
      <c r="P944" s="68"/>
      <c r="Q944" s="68"/>
      <c r="X944" s="68"/>
      <c r="Y944" s="68"/>
      <c r="AH944" s="43"/>
      <c r="AI944" s="43"/>
    </row>
    <row r="945" spans="5:35" x14ac:dyDescent="0.25">
      <c r="E945" s="43"/>
      <c r="F945" s="43"/>
      <c r="P945" s="68"/>
      <c r="Q945" s="68"/>
      <c r="X945" s="68"/>
      <c r="Y945" s="68"/>
      <c r="AH945" s="43"/>
      <c r="AI945" s="43"/>
    </row>
    <row r="946" spans="5:35" x14ac:dyDescent="0.25">
      <c r="E946" s="43"/>
      <c r="F946" s="43"/>
      <c r="P946" s="68"/>
      <c r="Q946" s="68"/>
      <c r="X946" s="68"/>
      <c r="Y946" s="68"/>
      <c r="AH946" s="43"/>
      <c r="AI946" s="43"/>
    </row>
    <row r="947" spans="5:35" x14ac:dyDescent="0.25">
      <c r="E947" s="43"/>
      <c r="F947" s="43"/>
      <c r="P947" s="68"/>
      <c r="Q947" s="68"/>
      <c r="X947" s="68"/>
      <c r="Y947" s="68"/>
      <c r="AH947" s="43"/>
      <c r="AI947" s="43"/>
    </row>
    <row r="948" spans="5:35" x14ac:dyDescent="0.25">
      <c r="E948" s="43"/>
      <c r="F948" s="43"/>
      <c r="P948" s="68"/>
      <c r="Q948" s="68"/>
      <c r="X948" s="68"/>
      <c r="Y948" s="68"/>
      <c r="AH948" s="43"/>
      <c r="AI948" s="43"/>
    </row>
    <row r="949" spans="5:35" x14ac:dyDescent="0.25">
      <c r="E949" s="43"/>
      <c r="F949" s="43"/>
      <c r="P949" s="68"/>
      <c r="Q949" s="68"/>
      <c r="X949" s="68"/>
      <c r="Y949" s="68"/>
      <c r="AH949" s="43"/>
      <c r="AI949" s="43"/>
    </row>
    <row r="950" spans="5:35" x14ac:dyDescent="0.25">
      <c r="E950" s="43"/>
      <c r="F950" s="43"/>
      <c r="P950" s="68"/>
      <c r="Q950" s="68"/>
      <c r="X950" s="68"/>
      <c r="Y950" s="68"/>
      <c r="AH950" s="43"/>
      <c r="AI950" s="43"/>
    </row>
    <row r="951" spans="5:35" x14ac:dyDescent="0.25">
      <c r="E951" s="43"/>
      <c r="F951" s="43"/>
      <c r="P951" s="68"/>
      <c r="Q951" s="68"/>
      <c r="X951" s="68"/>
      <c r="Y951" s="68"/>
      <c r="AH951" s="43"/>
      <c r="AI951" s="43"/>
    </row>
    <row r="952" spans="5:35" x14ac:dyDescent="0.25">
      <c r="E952" s="43"/>
      <c r="F952" s="43"/>
      <c r="P952" s="68"/>
      <c r="Q952" s="68"/>
      <c r="X952" s="68"/>
      <c r="Y952" s="68"/>
      <c r="AH952" s="43"/>
      <c r="AI952" s="43"/>
    </row>
    <row r="953" spans="5:35" x14ac:dyDescent="0.25">
      <c r="E953" s="43"/>
      <c r="F953" s="43"/>
      <c r="P953" s="68"/>
      <c r="Q953" s="68"/>
      <c r="X953" s="68"/>
      <c r="Y953" s="68"/>
      <c r="AH953" s="43"/>
      <c r="AI953" s="43"/>
    </row>
    <row r="954" spans="5:35" x14ac:dyDescent="0.25">
      <c r="E954" s="43"/>
      <c r="F954" s="43"/>
      <c r="P954" s="68"/>
      <c r="Q954" s="68"/>
      <c r="X954" s="68"/>
      <c r="Y954" s="68"/>
      <c r="AH954" s="43"/>
      <c r="AI954" s="43"/>
    </row>
    <row r="955" spans="5:35" x14ac:dyDescent="0.25">
      <c r="E955" s="43"/>
      <c r="F955" s="43"/>
      <c r="P955" s="68"/>
      <c r="Q955" s="68"/>
      <c r="X955" s="68"/>
      <c r="Y955" s="68"/>
      <c r="AH955" s="43"/>
      <c r="AI955" s="43"/>
    </row>
    <row r="956" spans="5:35" x14ac:dyDescent="0.25">
      <c r="E956" s="43"/>
      <c r="F956" s="43"/>
      <c r="P956" s="68"/>
      <c r="Q956" s="68"/>
      <c r="X956" s="68"/>
      <c r="Y956" s="68"/>
      <c r="AH956" s="43"/>
      <c r="AI956" s="43"/>
    </row>
    <row r="957" spans="5:35" x14ac:dyDescent="0.25">
      <c r="E957" s="43"/>
      <c r="F957" s="43"/>
      <c r="P957" s="68"/>
      <c r="Q957" s="68"/>
      <c r="X957" s="68"/>
      <c r="Y957" s="68"/>
      <c r="AH957" s="43"/>
      <c r="AI957" s="43"/>
    </row>
    <row r="958" spans="5:35" x14ac:dyDescent="0.25">
      <c r="E958" s="43"/>
      <c r="F958" s="43"/>
      <c r="P958" s="68"/>
      <c r="Q958" s="68"/>
      <c r="X958" s="68"/>
      <c r="Y958" s="68"/>
      <c r="AH958" s="43"/>
      <c r="AI958" s="43"/>
    </row>
    <row r="959" spans="5:35" x14ac:dyDescent="0.25">
      <c r="E959" s="43"/>
      <c r="F959" s="43"/>
      <c r="P959" s="68"/>
      <c r="Q959" s="68"/>
      <c r="X959" s="68"/>
      <c r="Y959" s="68"/>
      <c r="AH959" s="43"/>
      <c r="AI959" s="43"/>
    </row>
    <row r="960" spans="5:35" x14ac:dyDescent="0.25">
      <c r="E960" s="43"/>
      <c r="F960" s="43"/>
      <c r="P960" s="68"/>
      <c r="Q960" s="68"/>
      <c r="X960" s="68"/>
      <c r="Y960" s="68"/>
      <c r="AH960" s="43"/>
      <c r="AI960" s="43"/>
    </row>
    <row r="961" spans="5:35" x14ac:dyDescent="0.25">
      <c r="E961" s="43"/>
      <c r="F961" s="43"/>
      <c r="P961" s="68"/>
      <c r="Q961" s="68"/>
      <c r="X961" s="68"/>
      <c r="Y961" s="68"/>
      <c r="AH961" s="43"/>
      <c r="AI961" s="43"/>
    </row>
    <row r="962" spans="5:35" x14ac:dyDescent="0.25">
      <c r="E962" s="43"/>
      <c r="F962" s="43"/>
      <c r="P962" s="68"/>
      <c r="Q962" s="68"/>
      <c r="X962" s="68"/>
      <c r="Y962" s="68"/>
      <c r="AH962" s="43"/>
      <c r="AI962" s="43"/>
    </row>
    <row r="963" spans="5:35" x14ac:dyDescent="0.25">
      <c r="E963" s="43"/>
      <c r="F963" s="43"/>
      <c r="P963" s="68"/>
      <c r="Q963" s="68"/>
      <c r="X963" s="68"/>
      <c r="Y963" s="68"/>
      <c r="AH963" s="43"/>
      <c r="AI963" s="43"/>
    </row>
    <row r="964" spans="5:35" x14ac:dyDescent="0.25">
      <c r="E964" s="43"/>
      <c r="F964" s="43"/>
      <c r="P964" s="68"/>
      <c r="Q964" s="68"/>
      <c r="X964" s="68"/>
      <c r="Y964" s="68"/>
      <c r="AH964" s="43"/>
      <c r="AI964" s="43"/>
    </row>
    <row r="965" spans="5:35" x14ac:dyDescent="0.25">
      <c r="E965" s="43"/>
      <c r="F965" s="43"/>
      <c r="P965" s="68"/>
      <c r="Q965" s="68"/>
      <c r="X965" s="68"/>
      <c r="Y965" s="68"/>
      <c r="AH965" s="43"/>
      <c r="AI965" s="43"/>
    </row>
    <row r="966" spans="5:35" x14ac:dyDescent="0.25">
      <c r="E966" s="43"/>
      <c r="F966" s="43"/>
      <c r="P966" s="68"/>
      <c r="Q966" s="68"/>
      <c r="X966" s="68"/>
      <c r="Y966" s="68"/>
      <c r="AH966" s="43"/>
      <c r="AI966" s="43"/>
    </row>
    <row r="967" spans="5:35" x14ac:dyDescent="0.25">
      <c r="E967" s="43"/>
      <c r="F967" s="43"/>
      <c r="P967" s="68"/>
      <c r="Q967" s="68"/>
      <c r="X967" s="68"/>
      <c r="Y967" s="68"/>
      <c r="AH967" s="43"/>
      <c r="AI967" s="43"/>
    </row>
    <row r="968" spans="5:35" x14ac:dyDescent="0.25">
      <c r="E968" s="43"/>
      <c r="F968" s="43"/>
      <c r="P968" s="68"/>
      <c r="Q968" s="68"/>
      <c r="X968" s="68"/>
      <c r="Y968" s="68"/>
      <c r="AH968" s="43"/>
      <c r="AI968" s="43"/>
    </row>
    <row r="969" spans="5:35" x14ac:dyDescent="0.25">
      <c r="E969" s="43"/>
      <c r="F969" s="43"/>
      <c r="P969" s="68"/>
      <c r="Q969" s="68"/>
      <c r="X969" s="68"/>
      <c r="Y969" s="68"/>
      <c r="AH969" s="43"/>
      <c r="AI969" s="43"/>
    </row>
    <row r="970" spans="5:35" x14ac:dyDescent="0.25">
      <c r="E970" s="43"/>
      <c r="F970" s="43"/>
      <c r="P970" s="68"/>
      <c r="Q970" s="68"/>
      <c r="X970" s="68"/>
      <c r="Y970" s="68"/>
      <c r="AH970" s="43"/>
      <c r="AI970" s="43"/>
    </row>
    <row r="971" spans="5:35" x14ac:dyDescent="0.25">
      <c r="E971" s="43"/>
      <c r="F971" s="43"/>
      <c r="P971" s="68"/>
      <c r="Q971" s="68"/>
      <c r="X971" s="68"/>
      <c r="Y971" s="68"/>
      <c r="AH971" s="43"/>
      <c r="AI971" s="43"/>
    </row>
    <row r="972" spans="5:35" x14ac:dyDescent="0.25">
      <c r="E972" s="43"/>
      <c r="F972" s="43"/>
      <c r="P972" s="68"/>
      <c r="Q972" s="68"/>
      <c r="X972" s="68"/>
      <c r="Y972" s="68"/>
      <c r="AH972" s="43"/>
      <c r="AI972" s="43"/>
    </row>
    <row r="973" spans="5:35" x14ac:dyDescent="0.25">
      <c r="E973" s="43"/>
      <c r="F973" s="43"/>
      <c r="P973" s="68"/>
      <c r="Q973" s="68"/>
      <c r="X973" s="68"/>
      <c r="Y973" s="68"/>
      <c r="AH973" s="43"/>
      <c r="AI973" s="43"/>
    </row>
    <row r="974" spans="5:35" x14ac:dyDescent="0.25">
      <c r="E974" s="43"/>
      <c r="F974" s="43"/>
      <c r="P974" s="68"/>
      <c r="Q974" s="68"/>
      <c r="X974" s="68"/>
      <c r="Y974" s="68"/>
      <c r="AH974" s="43"/>
      <c r="AI974" s="43"/>
    </row>
    <row r="975" spans="5:35" x14ac:dyDescent="0.25">
      <c r="E975" s="43"/>
      <c r="F975" s="43"/>
      <c r="P975" s="68"/>
      <c r="Q975" s="68"/>
      <c r="X975" s="68"/>
      <c r="Y975" s="68"/>
      <c r="AH975" s="43"/>
      <c r="AI975" s="43"/>
    </row>
    <row r="976" spans="5:35" x14ac:dyDescent="0.25">
      <c r="E976" s="43"/>
      <c r="F976" s="43"/>
      <c r="P976" s="68"/>
      <c r="Q976" s="68"/>
      <c r="X976" s="68"/>
      <c r="Y976" s="68"/>
      <c r="AH976" s="43"/>
      <c r="AI976" s="43"/>
    </row>
    <row r="977" spans="5:35" x14ac:dyDescent="0.25">
      <c r="E977" s="43"/>
      <c r="F977" s="43"/>
      <c r="P977" s="68"/>
      <c r="Q977" s="68"/>
      <c r="X977" s="68"/>
      <c r="Y977" s="68"/>
      <c r="AH977" s="43"/>
      <c r="AI977" s="43"/>
    </row>
    <row r="978" spans="5:35" x14ac:dyDescent="0.25">
      <c r="E978" s="43"/>
      <c r="F978" s="43"/>
      <c r="P978" s="68"/>
      <c r="Q978" s="68"/>
      <c r="X978" s="68"/>
      <c r="Y978" s="68"/>
      <c r="AH978" s="43"/>
      <c r="AI978" s="43"/>
    </row>
    <row r="979" spans="5:35" x14ac:dyDescent="0.25">
      <c r="E979" s="43"/>
      <c r="F979" s="43"/>
      <c r="P979" s="68"/>
      <c r="Q979" s="68"/>
      <c r="X979" s="68"/>
      <c r="Y979" s="68"/>
      <c r="AH979" s="43"/>
      <c r="AI979" s="43"/>
    </row>
    <row r="980" spans="5:35" x14ac:dyDescent="0.25">
      <c r="E980" s="43"/>
      <c r="F980" s="43"/>
      <c r="P980" s="68"/>
      <c r="Q980" s="68"/>
      <c r="X980" s="68"/>
      <c r="Y980" s="68"/>
      <c r="AH980" s="43"/>
      <c r="AI980" s="43"/>
    </row>
    <row r="981" spans="5:35" x14ac:dyDescent="0.25">
      <c r="E981" s="43"/>
      <c r="F981" s="43"/>
      <c r="P981" s="68"/>
      <c r="Q981" s="68"/>
      <c r="X981" s="68"/>
      <c r="Y981" s="68"/>
      <c r="AH981" s="43"/>
      <c r="AI981" s="43"/>
    </row>
    <row r="982" spans="5:35" x14ac:dyDescent="0.25">
      <c r="E982" s="43"/>
      <c r="F982" s="43"/>
      <c r="P982" s="68"/>
      <c r="Q982" s="68"/>
      <c r="X982" s="68"/>
      <c r="Y982" s="68"/>
      <c r="AH982" s="43"/>
      <c r="AI982" s="43"/>
    </row>
    <row r="983" spans="5:35" x14ac:dyDescent="0.25">
      <c r="E983" s="43"/>
      <c r="F983" s="43"/>
      <c r="P983" s="68"/>
      <c r="Q983" s="68"/>
      <c r="X983" s="68"/>
      <c r="Y983" s="68"/>
      <c r="AH983" s="43"/>
      <c r="AI983" s="43"/>
    </row>
    <row r="984" spans="5:35" x14ac:dyDescent="0.25">
      <c r="E984" s="43"/>
      <c r="F984" s="43"/>
      <c r="P984" s="68"/>
      <c r="Q984" s="68"/>
      <c r="X984" s="68"/>
      <c r="Y984" s="68"/>
      <c r="AH984" s="43"/>
      <c r="AI984" s="43"/>
    </row>
    <row r="985" spans="5:35" x14ac:dyDescent="0.25">
      <c r="E985" s="43"/>
      <c r="F985" s="43"/>
      <c r="P985" s="68"/>
      <c r="Q985" s="68"/>
      <c r="X985" s="68"/>
      <c r="Y985" s="68"/>
      <c r="AH985" s="43"/>
      <c r="AI985" s="43"/>
    </row>
    <row r="986" spans="5:35" x14ac:dyDescent="0.25">
      <c r="E986" s="43"/>
      <c r="F986" s="43"/>
      <c r="P986" s="68"/>
      <c r="Q986" s="68"/>
      <c r="X986" s="68"/>
      <c r="Y986" s="68"/>
      <c r="AH986" s="43"/>
      <c r="AI986" s="43"/>
    </row>
    <row r="987" spans="5:35" x14ac:dyDescent="0.25">
      <c r="E987" s="43"/>
      <c r="F987" s="43"/>
      <c r="P987" s="68"/>
      <c r="Q987" s="68"/>
      <c r="X987" s="68"/>
      <c r="Y987" s="68"/>
      <c r="AH987" s="43"/>
      <c r="AI987" s="43"/>
    </row>
    <row r="988" spans="5:35" x14ac:dyDescent="0.25">
      <c r="E988" s="43"/>
      <c r="F988" s="43"/>
      <c r="P988" s="68"/>
      <c r="Q988" s="68"/>
      <c r="X988" s="68"/>
      <c r="Y988" s="68"/>
      <c r="AH988" s="43"/>
      <c r="AI988" s="43"/>
    </row>
    <row r="989" spans="5:35" x14ac:dyDescent="0.25">
      <c r="E989" s="43"/>
      <c r="F989" s="43"/>
      <c r="P989" s="68"/>
      <c r="Q989" s="68"/>
      <c r="X989" s="68"/>
      <c r="Y989" s="68"/>
      <c r="AH989" s="43"/>
      <c r="AI989" s="43"/>
    </row>
    <row r="990" spans="5:35" x14ac:dyDescent="0.25">
      <c r="E990" s="43"/>
      <c r="F990" s="43"/>
      <c r="P990" s="68"/>
      <c r="Q990" s="68"/>
      <c r="X990" s="68"/>
      <c r="Y990" s="68"/>
      <c r="AH990" s="43"/>
      <c r="AI990" s="43"/>
    </row>
    <row r="991" spans="5:35" x14ac:dyDescent="0.25">
      <c r="E991" s="43"/>
      <c r="F991" s="43"/>
      <c r="P991" s="68"/>
      <c r="Q991" s="68"/>
      <c r="X991" s="68"/>
      <c r="Y991" s="68"/>
      <c r="AH991" s="43"/>
      <c r="AI991" s="43"/>
    </row>
    <row r="992" spans="5:35" x14ac:dyDescent="0.25">
      <c r="E992" s="43"/>
      <c r="F992" s="43"/>
      <c r="P992" s="68"/>
      <c r="Q992" s="68"/>
      <c r="X992" s="68"/>
      <c r="Y992" s="68"/>
      <c r="AH992" s="43"/>
      <c r="AI992" s="43"/>
    </row>
    <row r="993" spans="5:35" x14ac:dyDescent="0.25">
      <c r="E993" s="43"/>
      <c r="F993" s="43"/>
      <c r="P993" s="68"/>
      <c r="Q993" s="68"/>
      <c r="X993" s="68"/>
      <c r="Y993" s="68"/>
      <c r="AH993" s="43"/>
      <c r="AI993" s="43"/>
    </row>
    <row r="994" spans="5:35" x14ac:dyDescent="0.25">
      <c r="E994" s="43"/>
      <c r="F994" s="43"/>
      <c r="P994" s="68"/>
      <c r="Q994" s="68"/>
      <c r="X994" s="68"/>
      <c r="Y994" s="68"/>
      <c r="AH994" s="43"/>
      <c r="AI994" s="43"/>
    </row>
    <row r="995" spans="5:35" x14ac:dyDescent="0.25">
      <c r="E995" s="43"/>
      <c r="F995" s="43"/>
      <c r="P995" s="68"/>
      <c r="Q995" s="68"/>
      <c r="X995" s="68"/>
      <c r="Y995" s="68"/>
      <c r="AH995" s="43"/>
      <c r="AI995" s="43"/>
    </row>
    <row r="996" spans="5:35" x14ac:dyDescent="0.25">
      <c r="E996" s="43"/>
      <c r="F996" s="43"/>
      <c r="P996" s="68"/>
      <c r="Q996" s="68"/>
      <c r="X996" s="68"/>
      <c r="Y996" s="68"/>
      <c r="AH996" s="43"/>
      <c r="AI996" s="43"/>
    </row>
    <row r="997" spans="5:35" x14ac:dyDescent="0.25">
      <c r="E997" s="43"/>
      <c r="F997" s="43"/>
      <c r="P997" s="68"/>
      <c r="Q997" s="68"/>
      <c r="X997" s="68"/>
      <c r="Y997" s="68"/>
      <c r="AH997" s="43"/>
      <c r="AI997" s="43"/>
    </row>
    <row r="998" spans="5:35" x14ac:dyDescent="0.25">
      <c r="E998" s="43"/>
      <c r="F998" s="43"/>
      <c r="P998" s="68"/>
      <c r="Q998" s="68"/>
      <c r="X998" s="68"/>
      <c r="Y998" s="68"/>
      <c r="AH998" s="43"/>
      <c r="AI998" s="43"/>
    </row>
    <row r="999" spans="5:35" x14ac:dyDescent="0.25">
      <c r="E999" s="43"/>
      <c r="F999" s="43"/>
      <c r="P999" s="68"/>
      <c r="Q999" s="68"/>
      <c r="X999" s="68"/>
      <c r="Y999" s="68"/>
      <c r="AH999" s="43"/>
      <c r="AI999" s="43"/>
    </row>
    <row r="1000" spans="5:35" x14ac:dyDescent="0.25">
      <c r="E1000" s="43"/>
      <c r="F1000" s="43"/>
      <c r="P1000" s="68"/>
      <c r="Q1000" s="68"/>
      <c r="X1000" s="68"/>
      <c r="Y1000" s="68"/>
      <c r="AH1000" s="43"/>
      <c r="AI1000" s="43"/>
    </row>
    <row r="1001" spans="5:35" x14ac:dyDescent="0.25">
      <c r="E1001" s="43"/>
      <c r="F1001" s="43"/>
      <c r="P1001" s="68"/>
      <c r="Q1001" s="68"/>
      <c r="X1001" s="68"/>
      <c r="Y1001" s="68"/>
      <c r="AH1001" s="43"/>
      <c r="AI1001" s="43"/>
    </row>
    <row r="1002" spans="5:35" x14ac:dyDescent="0.25">
      <c r="E1002" s="43"/>
      <c r="F1002" s="43"/>
      <c r="P1002" s="68"/>
      <c r="Q1002" s="68"/>
      <c r="X1002" s="68"/>
      <c r="Y1002" s="68"/>
      <c r="AH1002" s="43"/>
      <c r="AI1002" s="43"/>
    </row>
    <row r="1003" spans="5:35" x14ac:dyDescent="0.25">
      <c r="E1003" s="43"/>
      <c r="F1003" s="43"/>
      <c r="P1003" s="68"/>
      <c r="Q1003" s="68"/>
      <c r="X1003" s="68"/>
      <c r="Y1003" s="68"/>
      <c r="AH1003" s="43"/>
      <c r="AI1003" s="43"/>
    </row>
    <row r="1004" spans="5:35" x14ac:dyDescent="0.25">
      <c r="E1004" s="43"/>
      <c r="F1004" s="43"/>
      <c r="P1004" s="68"/>
      <c r="Q1004" s="68"/>
      <c r="X1004" s="68"/>
      <c r="Y1004" s="68"/>
      <c r="AH1004" s="43"/>
      <c r="AI1004" s="43"/>
    </row>
    <row r="1005" spans="5:35" x14ac:dyDescent="0.25">
      <c r="E1005" s="43"/>
      <c r="F1005" s="43"/>
      <c r="P1005" s="68"/>
      <c r="Q1005" s="68"/>
      <c r="X1005" s="68"/>
      <c r="Y1005" s="68"/>
      <c r="AH1005" s="43"/>
      <c r="AI1005" s="43"/>
    </row>
    <row r="1006" spans="5:35" x14ac:dyDescent="0.25">
      <c r="E1006" s="43"/>
      <c r="F1006" s="43"/>
      <c r="P1006" s="68"/>
      <c r="Q1006" s="68"/>
      <c r="X1006" s="68"/>
      <c r="Y1006" s="68"/>
      <c r="AH1006" s="43"/>
      <c r="AI1006" s="43"/>
    </row>
    <row r="1007" spans="5:35" x14ac:dyDescent="0.25">
      <c r="E1007" s="43"/>
      <c r="F1007" s="43"/>
      <c r="P1007" s="68"/>
      <c r="Q1007" s="68"/>
      <c r="X1007" s="68"/>
      <c r="Y1007" s="68"/>
      <c r="AH1007" s="43"/>
      <c r="AI1007" s="43"/>
    </row>
    <row r="1008" spans="5:35" x14ac:dyDescent="0.25">
      <c r="E1008" s="43"/>
      <c r="F1008" s="43"/>
      <c r="P1008" s="68"/>
      <c r="Q1008" s="68"/>
      <c r="X1008" s="68"/>
      <c r="Y1008" s="68"/>
      <c r="AH1008" s="43"/>
      <c r="AI1008" s="43"/>
    </row>
    <row r="1009" spans="5:35" x14ac:dyDescent="0.25">
      <c r="E1009" s="43"/>
      <c r="F1009" s="43"/>
      <c r="P1009" s="68"/>
      <c r="Q1009" s="68"/>
      <c r="X1009" s="68"/>
      <c r="Y1009" s="68"/>
      <c r="AH1009" s="43"/>
      <c r="AI1009" s="43"/>
    </row>
    <row r="1010" spans="5:35" x14ac:dyDescent="0.25">
      <c r="E1010" s="43"/>
      <c r="F1010" s="43"/>
      <c r="P1010" s="68"/>
      <c r="Q1010" s="68"/>
      <c r="X1010" s="68"/>
      <c r="Y1010" s="68"/>
      <c r="AH1010" s="43"/>
      <c r="AI1010" s="43"/>
    </row>
    <row r="1011" spans="5:35" x14ac:dyDescent="0.25">
      <c r="E1011" s="43"/>
      <c r="F1011" s="43"/>
      <c r="P1011" s="68"/>
      <c r="Q1011" s="68"/>
      <c r="X1011" s="68"/>
      <c r="Y1011" s="68"/>
      <c r="AH1011" s="43"/>
      <c r="AI1011" s="43"/>
    </row>
    <row r="1012" spans="5:35" x14ac:dyDescent="0.25">
      <c r="E1012" s="43"/>
      <c r="F1012" s="43"/>
      <c r="P1012" s="68"/>
      <c r="Q1012" s="68"/>
      <c r="X1012" s="68"/>
      <c r="Y1012" s="68"/>
      <c r="AH1012" s="43"/>
      <c r="AI1012" s="43"/>
    </row>
    <row r="1013" spans="5:35" x14ac:dyDescent="0.25">
      <c r="E1013" s="43"/>
      <c r="F1013" s="43"/>
      <c r="P1013" s="68"/>
      <c r="Q1013" s="68"/>
      <c r="X1013" s="68"/>
      <c r="Y1013" s="68"/>
      <c r="AH1013" s="43"/>
      <c r="AI1013" s="43"/>
    </row>
    <row r="1014" spans="5:35" x14ac:dyDescent="0.25">
      <c r="E1014" s="43"/>
      <c r="F1014" s="43"/>
      <c r="P1014" s="68"/>
      <c r="Q1014" s="68"/>
      <c r="X1014" s="68"/>
      <c r="Y1014" s="68"/>
      <c r="AH1014" s="43"/>
      <c r="AI1014" s="43"/>
    </row>
    <row r="1015" spans="5:35" x14ac:dyDescent="0.25">
      <c r="E1015" s="43"/>
      <c r="F1015" s="43"/>
      <c r="P1015" s="68"/>
      <c r="Q1015" s="68"/>
      <c r="X1015" s="68"/>
      <c r="Y1015" s="68"/>
      <c r="AH1015" s="43"/>
      <c r="AI1015" s="43"/>
    </row>
    <row r="1016" spans="5:35" x14ac:dyDescent="0.25">
      <c r="E1016" s="43"/>
      <c r="F1016" s="43"/>
      <c r="P1016" s="68"/>
      <c r="Q1016" s="68"/>
      <c r="X1016" s="68"/>
      <c r="Y1016" s="68"/>
      <c r="AH1016" s="43"/>
      <c r="AI1016" s="43"/>
    </row>
    <row r="1017" spans="5:35" x14ac:dyDescent="0.25">
      <c r="E1017" s="43"/>
      <c r="F1017" s="43"/>
      <c r="P1017" s="68"/>
      <c r="Q1017" s="68"/>
      <c r="X1017" s="68"/>
      <c r="Y1017" s="68"/>
      <c r="AH1017" s="43"/>
      <c r="AI1017" s="43"/>
    </row>
    <row r="1018" spans="5:35" x14ac:dyDescent="0.25">
      <c r="E1018" s="43"/>
      <c r="F1018" s="43"/>
      <c r="P1018" s="68"/>
      <c r="Q1018" s="68"/>
      <c r="X1018" s="68"/>
      <c r="Y1018" s="68"/>
      <c r="AH1018" s="43"/>
      <c r="AI1018" s="43"/>
    </row>
    <row r="1019" spans="5:35" x14ac:dyDescent="0.25">
      <c r="E1019" s="43"/>
      <c r="F1019" s="43"/>
      <c r="P1019" s="68"/>
      <c r="Q1019" s="68"/>
      <c r="X1019" s="68"/>
      <c r="Y1019" s="68"/>
      <c r="AH1019" s="43"/>
      <c r="AI1019" s="43"/>
    </row>
    <row r="1020" spans="5:35" x14ac:dyDescent="0.25">
      <c r="E1020" s="43"/>
      <c r="F1020" s="43"/>
      <c r="P1020" s="68"/>
      <c r="Q1020" s="68"/>
      <c r="X1020" s="68"/>
      <c r="Y1020" s="68"/>
      <c r="AH1020" s="43"/>
      <c r="AI1020" s="43"/>
    </row>
    <row r="1021" spans="5:35" x14ac:dyDescent="0.25">
      <c r="E1021" s="43"/>
      <c r="F1021" s="43"/>
      <c r="P1021" s="68"/>
      <c r="Q1021" s="68"/>
      <c r="X1021" s="68"/>
      <c r="Y1021" s="68"/>
      <c r="AH1021" s="43"/>
      <c r="AI1021" s="43"/>
    </row>
    <row r="1022" spans="5:35" x14ac:dyDescent="0.25">
      <c r="E1022" s="43"/>
      <c r="F1022" s="43"/>
      <c r="P1022" s="68"/>
      <c r="Q1022" s="68"/>
      <c r="X1022" s="68"/>
      <c r="Y1022" s="68"/>
      <c r="AH1022" s="43"/>
      <c r="AI1022" s="43"/>
    </row>
    <row r="1023" spans="5:35" x14ac:dyDescent="0.25">
      <c r="E1023" s="43"/>
      <c r="F1023" s="43"/>
      <c r="P1023" s="68"/>
      <c r="Q1023" s="68"/>
      <c r="X1023" s="68"/>
      <c r="Y1023" s="68"/>
      <c r="AH1023" s="43"/>
      <c r="AI1023" s="43"/>
    </row>
    <row r="1024" spans="5:35" x14ac:dyDescent="0.25">
      <c r="E1024" s="43"/>
      <c r="F1024" s="43"/>
      <c r="P1024" s="68"/>
      <c r="Q1024" s="68"/>
      <c r="X1024" s="68"/>
      <c r="Y1024" s="68"/>
      <c r="AH1024" s="43"/>
      <c r="AI1024" s="43"/>
    </row>
    <row r="1025" spans="5:35" x14ac:dyDescent="0.25">
      <c r="E1025" s="43"/>
      <c r="F1025" s="43"/>
      <c r="P1025" s="68"/>
      <c r="Q1025" s="68"/>
      <c r="X1025" s="68"/>
      <c r="Y1025" s="68"/>
      <c r="AH1025" s="43"/>
      <c r="AI1025" s="43"/>
    </row>
    <row r="1026" spans="5:35" x14ac:dyDescent="0.25">
      <c r="E1026" s="43"/>
      <c r="F1026" s="43"/>
      <c r="P1026" s="68"/>
      <c r="Q1026" s="68"/>
      <c r="X1026" s="68"/>
      <c r="Y1026" s="68"/>
      <c r="AH1026" s="43"/>
      <c r="AI1026" s="43"/>
    </row>
    <row r="1027" spans="5:35" x14ac:dyDescent="0.25">
      <c r="E1027" s="43"/>
      <c r="F1027" s="43"/>
      <c r="P1027" s="68"/>
      <c r="Q1027" s="68"/>
      <c r="X1027" s="68"/>
      <c r="Y1027" s="68"/>
      <c r="AH1027" s="43"/>
      <c r="AI1027" s="43"/>
    </row>
    <row r="1028" spans="5:35" x14ac:dyDescent="0.25">
      <c r="E1028" s="43"/>
      <c r="F1028" s="43"/>
      <c r="P1028" s="68"/>
      <c r="Q1028" s="68"/>
      <c r="X1028" s="68"/>
      <c r="Y1028" s="68"/>
      <c r="AH1028" s="43"/>
      <c r="AI1028" s="43"/>
    </row>
    <row r="1029" spans="5:35" x14ac:dyDescent="0.25">
      <c r="E1029" s="43"/>
      <c r="F1029" s="43"/>
      <c r="P1029" s="68"/>
      <c r="Q1029" s="68"/>
      <c r="X1029" s="68"/>
      <c r="Y1029" s="68"/>
      <c r="AH1029" s="43"/>
      <c r="AI1029" s="43"/>
    </row>
    <row r="1030" spans="5:35" x14ac:dyDescent="0.25">
      <c r="E1030" s="43"/>
      <c r="F1030" s="43"/>
      <c r="P1030" s="68"/>
      <c r="Q1030" s="68"/>
      <c r="X1030" s="68"/>
      <c r="Y1030" s="68"/>
      <c r="AH1030" s="43"/>
      <c r="AI1030" s="43"/>
    </row>
    <row r="1031" spans="5:35" x14ac:dyDescent="0.25">
      <c r="E1031" s="43"/>
      <c r="F1031" s="43"/>
      <c r="P1031" s="68"/>
      <c r="Q1031" s="68"/>
      <c r="X1031" s="68"/>
      <c r="Y1031" s="68"/>
      <c r="AH1031" s="43"/>
      <c r="AI1031" s="43"/>
    </row>
    <row r="1032" spans="5:35" x14ac:dyDescent="0.25">
      <c r="E1032" s="43"/>
      <c r="F1032" s="43"/>
      <c r="P1032" s="68"/>
      <c r="Q1032" s="68"/>
      <c r="X1032" s="68"/>
      <c r="Y1032" s="68"/>
      <c r="AH1032" s="43"/>
      <c r="AI1032" s="43"/>
    </row>
    <row r="1033" spans="5:35" x14ac:dyDescent="0.25">
      <c r="E1033" s="43"/>
      <c r="F1033" s="43"/>
      <c r="P1033" s="68"/>
      <c r="Q1033" s="68"/>
      <c r="X1033" s="68"/>
      <c r="Y1033" s="68"/>
      <c r="AH1033" s="43"/>
      <c r="AI1033" s="43"/>
    </row>
    <row r="1034" spans="5:35" x14ac:dyDescent="0.25">
      <c r="E1034" s="43"/>
      <c r="F1034" s="43"/>
      <c r="P1034" s="68"/>
      <c r="Q1034" s="68"/>
      <c r="X1034" s="68"/>
      <c r="Y1034" s="68"/>
      <c r="AH1034" s="43"/>
      <c r="AI1034" s="43"/>
    </row>
    <row r="1035" spans="5:35" x14ac:dyDescent="0.25">
      <c r="E1035" s="43"/>
      <c r="F1035" s="43"/>
      <c r="P1035" s="68"/>
      <c r="Q1035" s="68"/>
      <c r="X1035" s="68"/>
      <c r="Y1035" s="68"/>
      <c r="AH1035" s="43"/>
      <c r="AI1035" s="43"/>
    </row>
    <row r="1036" spans="5:35" x14ac:dyDescent="0.25">
      <c r="E1036" s="43"/>
      <c r="F1036" s="43"/>
      <c r="P1036" s="68"/>
      <c r="Q1036" s="68"/>
      <c r="X1036" s="68"/>
      <c r="Y1036" s="68"/>
      <c r="AH1036" s="43"/>
      <c r="AI1036" s="43"/>
    </row>
    <row r="1037" spans="5:35" x14ac:dyDescent="0.25">
      <c r="E1037" s="43"/>
      <c r="F1037" s="43"/>
      <c r="P1037" s="68"/>
      <c r="Q1037" s="68"/>
      <c r="X1037" s="68"/>
      <c r="Y1037" s="68"/>
      <c r="AH1037" s="43"/>
      <c r="AI1037" s="43"/>
    </row>
    <row r="1038" spans="5:35" x14ac:dyDescent="0.25">
      <c r="E1038" s="43"/>
      <c r="F1038" s="43"/>
      <c r="P1038" s="68"/>
      <c r="Q1038" s="68"/>
      <c r="X1038" s="68"/>
      <c r="Y1038" s="68"/>
      <c r="AH1038" s="43"/>
      <c r="AI1038" s="43"/>
    </row>
    <row r="1039" spans="5:35" x14ac:dyDescent="0.25">
      <c r="E1039" s="43"/>
      <c r="F1039" s="43"/>
      <c r="P1039" s="68"/>
      <c r="Q1039" s="68"/>
      <c r="X1039" s="68"/>
      <c r="Y1039" s="68"/>
      <c r="AH1039" s="43"/>
      <c r="AI1039" s="43"/>
    </row>
    <row r="1040" spans="5:35" x14ac:dyDescent="0.25">
      <c r="E1040" s="43"/>
      <c r="F1040" s="43"/>
      <c r="P1040" s="68"/>
      <c r="Q1040" s="68"/>
      <c r="X1040" s="68"/>
      <c r="Y1040" s="68"/>
      <c r="AH1040" s="43"/>
      <c r="AI1040" s="43"/>
    </row>
    <row r="1041" spans="5:35" x14ac:dyDescent="0.25">
      <c r="E1041" s="43"/>
      <c r="F1041" s="43"/>
      <c r="P1041" s="68"/>
      <c r="Q1041" s="68"/>
      <c r="X1041" s="68"/>
      <c r="Y1041" s="68"/>
      <c r="AH1041" s="43"/>
      <c r="AI1041" s="43"/>
    </row>
    <row r="1042" spans="5:35" x14ac:dyDescent="0.25">
      <c r="E1042" s="43"/>
      <c r="F1042" s="43"/>
      <c r="P1042" s="68"/>
      <c r="Q1042" s="68"/>
      <c r="X1042" s="68"/>
      <c r="Y1042" s="68"/>
      <c r="AH1042" s="43"/>
      <c r="AI1042" s="43"/>
    </row>
    <row r="1043" spans="5:35" x14ac:dyDescent="0.25">
      <c r="E1043" s="43"/>
      <c r="F1043" s="43"/>
      <c r="P1043" s="68"/>
      <c r="Q1043" s="68"/>
      <c r="X1043" s="68"/>
      <c r="Y1043" s="68"/>
      <c r="AH1043" s="43"/>
      <c r="AI1043" s="43"/>
    </row>
    <row r="1044" spans="5:35" x14ac:dyDescent="0.25">
      <c r="E1044" s="43"/>
      <c r="F1044" s="43"/>
      <c r="P1044" s="68"/>
      <c r="Q1044" s="68"/>
      <c r="X1044" s="68"/>
      <c r="Y1044" s="68"/>
      <c r="AH1044" s="43"/>
      <c r="AI1044" s="43"/>
    </row>
    <row r="1045" spans="5:35" x14ac:dyDescent="0.25">
      <c r="E1045" s="43"/>
      <c r="F1045" s="43"/>
      <c r="P1045" s="68"/>
      <c r="Q1045" s="68"/>
      <c r="X1045" s="68"/>
      <c r="Y1045" s="68"/>
      <c r="AH1045" s="43"/>
      <c r="AI1045" s="43"/>
    </row>
    <row r="1046" spans="5:35" x14ac:dyDescent="0.25">
      <c r="E1046" s="43"/>
      <c r="F1046" s="43"/>
      <c r="P1046" s="68"/>
      <c r="Q1046" s="68"/>
      <c r="X1046" s="68"/>
      <c r="Y1046" s="68"/>
      <c r="AH1046" s="43"/>
      <c r="AI1046" s="43"/>
    </row>
    <row r="1047" spans="5:35" x14ac:dyDescent="0.25">
      <c r="E1047" s="43"/>
      <c r="F1047" s="43"/>
      <c r="P1047" s="68"/>
      <c r="Q1047" s="68"/>
      <c r="X1047" s="68"/>
      <c r="Y1047" s="68"/>
      <c r="AH1047" s="43"/>
      <c r="AI1047" s="43"/>
    </row>
    <row r="1048" spans="5:35" x14ac:dyDescent="0.25">
      <c r="E1048" s="43"/>
      <c r="F1048" s="43"/>
      <c r="P1048" s="68"/>
      <c r="Q1048" s="68"/>
      <c r="X1048" s="68"/>
      <c r="Y1048" s="68"/>
      <c r="AH1048" s="43"/>
      <c r="AI1048" s="43"/>
    </row>
    <row r="1049" spans="5:35" x14ac:dyDescent="0.25">
      <c r="E1049" s="43"/>
      <c r="F1049" s="43"/>
      <c r="P1049" s="68"/>
      <c r="Q1049" s="68"/>
      <c r="X1049" s="68"/>
      <c r="Y1049" s="68"/>
      <c r="AH1049" s="43"/>
      <c r="AI1049" s="43"/>
    </row>
    <row r="1050" spans="5:35" x14ac:dyDescent="0.25">
      <c r="E1050" s="43"/>
      <c r="F1050" s="43"/>
      <c r="P1050" s="68"/>
      <c r="Q1050" s="68"/>
      <c r="X1050" s="68"/>
      <c r="Y1050" s="68"/>
      <c r="AH1050" s="43"/>
      <c r="AI1050" s="43"/>
    </row>
    <row r="1051" spans="5:35" x14ac:dyDescent="0.25">
      <c r="E1051" s="43"/>
      <c r="F1051" s="43"/>
      <c r="P1051" s="68"/>
      <c r="Q1051" s="68"/>
      <c r="X1051" s="68"/>
      <c r="Y1051" s="68"/>
      <c r="AH1051" s="43"/>
      <c r="AI1051" s="43"/>
    </row>
    <row r="1052" spans="5:35" x14ac:dyDescent="0.25">
      <c r="E1052" s="43"/>
      <c r="F1052" s="43"/>
      <c r="P1052" s="68"/>
      <c r="Q1052" s="68"/>
      <c r="X1052" s="68"/>
      <c r="Y1052" s="68"/>
      <c r="AH1052" s="43"/>
      <c r="AI1052" s="43"/>
    </row>
    <row r="1053" spans="5:35" x14ac:dyDescent="0.25">
      <c r="E1053" s="43"/>
      <c r="F1053" s="43"/>
      <c r="P1053" s="68"/>
      <c r="Q1053" s="68"/>
      <c r="X1053" s="68"/>
      <c r="Y1053" s="68"/>
      <c r="AH1053" s="43"/>
      <c r="AI1053" s="43"/>
    </row>
    <row r="1054" spans="5:35" x14ac:dyDescent="0.25">
      <c r="E1054" s="43"/>
      <c r="F1054" s="43"/>
      <c r="P1054" s="68"/>
      <c r="Q1054" s="68"/>
      <c r="X1054" s="68"/>
      <c r="Y1054" s="68"/>
      <c r="AH1054" s="43"/>
      <c r="AI1054" s="43"/>
    </row>
    <row r="1055" spans="5:35" x14ac:dyDescent="0.25">
      <c r="E1055" s="43"/>
      <c r="F1055" s="43"/>
      <c r="P1055" s="68"/>
      <c r="Q1055" s="68"/>
      <c r="X1055" s="68"/>
      <c r="Y1055" s="68"/>
      <c r="AH1055" s="43"/>
      <c r="AI1055" s="43"/>
    </row>
    <row r="1056" spans="5:35" x14ac:dyDescent="0.25">
      <c r="E1056" s="43"/>
      <c r="F1056" s="43"/>
      <c r="P1056" s="68"/>
      <c r="Q1056" s="68"/>
      <c r="X1056" s="68"/>
      <c r="Y1056" s="68"/>
      <c r="AH1056" s="43"/>
      <c r="AI1056" s="43"/>
    </row>
    <row r="1057" spans="5:35" x14ac:dyDescent="0.25">
      <c r="E1057" s="43"/>
      <c r="F1057" s="43"/>
      <c r="P1057" s="68"/>
      <c r="Q1057" s="68"/>
      <c r="X1057" s="68"/>
      <c r="Y1057" s="68"/>
      <c r="AH1057" s="43"/>
      <c r="AI1057" s="43"/>
    </row>
    <row r="1058" spans="5:35" x14ac:dyDescent="0.25">
      <c r="E1058" s="43"/>
      <c r="F1058" s="43"/>
      <c r="P1058" s="68"/>
      <c r="Q1058" s="68"/>
      <c r="X1058" s="68"/>
      <c r="Y1058" s="68"/>
      <c r="AH1058" s="43"/>
      <c r="AI1058" s="43"/>
    </row>
    <row r="1059" spans="5:35" x14ac:dyDescent="0.25">
      <c r="E1059" s="43"/>
      <c r="F1059" s="43"/>
      <c r="P1059" s="68"/>
      <c r="Q1059" s="68"/>
      <c r="X1059" s="68"/>
      <c r="Y1059" s="68"/>
      <c r="AH1059" s="43"/>
      <c r="AI1059" s="43"/>
    </row>
    <row r="1060" spans="5:35" x14ac:dyDescent="0.25">
      <c r="E1060" s="43"/>
      <c r="F1060" s="43"/>
      <c r="P1060" s="68"/>
      <c r="Q1060" s="68"/>
      <c r="X1060" s="68"/>
      <c r="Y1060" s="68"/>
      <c r="AH1060" s="43"/>
      <c r="AI1060" s="43"/>
    </row>
    <row r="1061" spans="5:35" x14ac:dyDescent="0.25">
      <c r="E1061" s="43"/>
      <c r="F1061" s="43"/>
      <c r="P1061" s="68"/>
      <c r="Q1061" s="68"/>
      <c r="X1061" s="68"/>
      <c r="Y1061" s="68"/>
      <c r="AH1061" s="43"/>
      <c r="AI1061" s="43"/>
    </row>
    <row r="1062" spans="5:35" x14ac:dyDescent="0.25">
      <c r="E1062" s="43"/>
      <c r="F1062" s="43"/>
      <c r="P1062" s="68"/>
      <c r="Q1062" s="68"/>
      <c r="X1062" s="68"/>
      <c r="Y1062" s="68"/>
      <c r="AH1062" s="43"/>
      <c r="AI1062" s="43"/>
    </row>
    <row r="1063" spans="5:35" x14ac:dyDescent="0.25">
      <c r="E1063" s="43"/>
      <c r="F1063" s="43"/>
      <c r="P1063" s="68"/>
      <c r="Q1063" s="68"/>
      <c r="X1063" s="68"/>
      <c r="Y1063" s="68"/>
      <c r="AH1063" s="43"/>
      <c r="AI1063" s="43"/>
    </row>
    <row r="1064" spans="5:35" x14ac:dyDescent="0.25">
      <c r="E1064" s="43"/>
      <c r="F1064" s="43"/>
      <c r="P1064" s="68"/>
      <c r="Q1064" s="68"/>
      <c r="X1064" s="68"/>
      <c r="Y1064" s="68"/>
      <c r="AH1064" s="43"/>
      <c r="AI1064" s="43"/>
    </row>
    <row r="1065" spans="5:35" x14ac:dyDescent="0.25">
      <c r="E1065" s="43"/>
      <c r="F1065" s="43"/>
      <c r="P1065" s="68"/>
      <c r="Q1065" s="68"/>
      <c r="X1065" s="68"/>
      <c r="Y1065" s="68"/>
      <c r="AH1065" s="43"/>
      <c r="AI1065" s="43"/>
    </row>
    <row r="1066" spans="5:35" x14ac:dyDescent="0.25">
      <c r="E1066" s="43"/>
      <c r="F1066" s="43"/>
      <c r="P1066" s="68"/>
      <c r="Q1066" s="68"/>
      <c r="X1066" s="68"/>
      <c r="Y1066" s="68"/>
      <c r="AH1066" s="43"/>
      <c r="AI1066" s="43"/>
    </row>
    <row r="1067" spans="5:35" x14ac:dyDescent="0.25">
      <c r="E1067" s="43"/>
      <c r="F1067" s="43"/>
      <c r="P1067" s="68"/>
      <c r="Q1067" s="68"/>
      <c r="X1067" s="68"/>
      <c r="Y1067" s="68"/>
      <c r="AH1067" s="43"/>
      <c r="AI1067" s="43"/>
    </row>
    <row r="1068" spans="5:35" x14ac:dyDescent="0.25">
      <c r="E1068" s="43"/>
      <c r="F1068" s="43"/>
      <c r="P1068" s="68"/>
      <c r="Q1068" s="68"/>
      <c r="X1068" s="68"/>
      <c r="Y1068" s="68"/>
      <c r="AH1068" s="43"/>
      <c r="AI1068" s="43"/>
    </row>
    <row r="1069" spans="5:35" x14ac:dyDescent="0.25">
      <c r="E1069" s="43"/>
      <c r="F1069" s="43"/>
      <c r="P1069" s="68"/>
      <c r="Q1069" s="68"/>
      <c r="X1069" s="68"/>
      <c r="Y1069" s="68"/>
      <c r="AH1069" s="43"/>
      <c r="AI1069" s="43"/>
    </row>
    <row r="1070" spans="5:35" x14ac:dyDescent="0.25">
      <c r="E1070" s="43"/>
      <c r="F1070" s="43"/>
      <c r="P1070" s="68"/>
      <c r="Q1070" s="68"/>
      <c r="X1070" s="68"/>
      <c r="Y1070" s="68"/>
      <c r="AH1070" s="43"/>
      <c r="AI1070" s="43"/>
    </row>
    <row r="1071" spans="5:35" x14ac:dyDescent="0.25">
      <c r="E1071" s="43"/>
      <c r="F1071" s="43"/>
      <c r="P1071" s="68"/>
      <c r="Q1071" s="68"/>
      <c r="X1071" s="68"/>
      <c r="Y1071" s="68"/>
      <c r="AH1071" s="43"/>
      <c r="AI1071" s="43"/>
    </row>
    <row r="1072" spans="5:35" x14ac:dyDescent="0.25">
      <c r="E1072" s="43"/>
      <c r="F1072" s="43"/>
      <c r="P1072" s="68"/>
      <c r="Q1072" s="68"/>
      <c r="X1072" s="68"/>
      <c r="Y1072" s="68"/>
      <c r="AH1072" s="43"/>
      <c r="AI1072" s="43"/>
    </row>
    <row r="1073" spans="5:35" x14ac:dyDescent="0.25">
      <c r="E1073" s="43"/>
      <c r="F1073" s="43"/>
      <c r="P1073" s="68"/>
      <c r="Q1073" s="68"/>
      <c r="X1073" s="68"/>
      <c r="Y1073" s="68"/>
      <c r="AH1073" s="43"/>
      <c r="AI1073" s="43"/>
    </row>
    <row r="1074" spans="5:35" x14ac:dyDescent="0.25">
      <c r="E1074" s="43"/>
      <c r="F1074" s="43"/>
      <c r="P1074" s="68"/>
      <c r="Q1074" s="68"/>
      <c r="X1074" s="68"/>
      <c r="Y1074" s="68"/>
      <c r="AH1074" s="43"/>
      <c r="AI1074" s="43"/>
    </row>
    <row r="1075" spans="5:35" x14ac:dyDescent="0.25">
      <c r="E1075" s="43"/>
      <c r="F1075" s="43"/>
      <c r="P1075" s="68"/>
      <c r="Q1075" s="68"/>
      <c r="X1075" s="68"/>
      <c r="Y1075" s="68"/>
      <c r="AH1075" s="43"/>
      <c r="AI1075" s="43"/>
    </row>
    <row r="1076" spans="5:35" x14ac:dyDescent="0.25">
      <c r="E1076" s="43"/>
      <c r="F1076" s="43"/>
      <c r="P1076" s="68"/>
      <c r="Q1076" s="68"/>
      <c r="X1076" s="68"/>
      <c r="Y1076" s="68"/>
      <c r="AH1076" s="43"/>
      <c r="AI1076" s="43"/>
    </row>
    <row r="1077" spans="5:35" x14ac:dyDescent="0.25">
      <c r="E1077" s="43"/>
      <c r="F1077" s="43"/>
      <c r="P1077" s="68"/>
      <c r="Q1077" s="68"/>
      <c r="X1077" s="68"/>
      <c r="Y1077" s="68"/>
      <c r="AH1077" s="43"/>
      <c r="AI1077" s="43"/>
    </row>
    <row r="1078" spans="5:35" x14ac:dyDescent="0.25">
      <c r="E1078" s="43"/>
      <c r="F1078" s="43"/>
      <c r="P1078" s="68"/>
      <c r="Q1078" s="68"/>
      <c r="X1078" s="68"/>
      <c r="Y1078" s="68"/>
      <c r="AH1078" s="43"/>
      <c r="AI1078" s="43"/>
    </row>
    <row r="1079" spans="5:35" x14ac:dyDescent="0.25">
      <c r="E1079" s="43"/>
      <c r="F1079" s="43"/>
      <c r="P1079" s="68"/>
      <c r="Q1079" s="68"/>
      <c r="X1079" s="68"/>
      <c r="Y1079" s="68"/>
      <c r="AH1079" s="43"/>
      <c r="AI1079" s="43"/>
    </row>
    <row r="1080" spans="5:35" x14ac:dyDescent="0.25">
      <c r="E1080" s="43"/>
      <c r="F1080" s="43"/>
      <c r="P1080" s="68"/>
      <c r="Q1080" s="68"/>
      <c r="X1080" s="68"/>
      <c r="Y1080" s="68"/>
      <c r="AH1080" s="43"/>
      <c r="AI1080" s="43"/>
    </row>
    <row r="1081" spans="5:35" x14ac:dyDescent="0.25">
      <c r="E1081" s="43"/>
      <c r="F1081" s="43"/>
      <c r="P1081" s="68"/>
      <c r="Q1081" s="68"/>
      <c r="X1081" s="68"/>
      <c r="Y1081" s="68"/>
      <c r="AH1081" s="43"/>
      <c r="AI1081" s="43"/>
    </row>
    <row r="1082" spans="5:35" x14ac:dyDescent="0.25">
      <c r="E1082" s="43"/>
      <c r="F1082" s="43"/>
      <c r="P1082" s="68"/>
      <c r="Q1082" s="68"/>
      <c r="X1082" s="68"/>
      <c r="Y1082" s="68"/>
      <c r="AH1082" s="43"/>
      <c r="AI1082" s="43"/>
    </row>
    <row r="1083" spans="5:35" x14ac:dyDescent="0.25">
      <c r="E1083" s="43"/>
      <c r="F1083" s="43"/>
      <c r="P1083" s="68"/>
      <c r="Q1083" s="68"/>
      <c r="X1083" s="68"/>
      <c r="Y1083" s="68"/>
      <c r="AH1083" s="43"/>
      <c r="AI1083" s="43"/>
    </row>
    <row r="1084" spans="5:35" x14ac:dyDescent="0.25">
      <c r="E1084" s="43"/>
      <c r="F1084" s="43"/>
      <c r="P1084" s="68"/>
      <c r="Q1084" s="68"/>
      <c r="X1084" s="68"/>
      <c r="Y1084" s="68"/>
      <c r="AH1084" s="43"/>
      <c r="AI1084" s="43"/>
    </row>
    <row r="1085" spans="5:35" x14ac:dyDescent="0.25">
      <c r="E1085" s="43"/>
      <c r="F1085" s="43"/>
      <c r="P1085" s="68"/>
      <c r="Q1085" s="68"/>
      <c r="X1085" s="68"/>
      <c r="Y1085" s="68"/>
      <c r="AH1085" s="43"/>
      <c r="AI1085" s="43"/>
    </row>
    <row r="1086" spans="5:35" x14ac:dyDescent="0.25">
      <c r="E1086" s="43"/>
      <c r="F1086" s="43"/>
      <c r="P1086" s="68"/>
      <c r="Q1086" s="68"/>
      <c r="X1086" s="68"/>
      <c r="Y1086" s="68"/>
      <c r="AH1086" s="43"/>
      <c r="AI1086" s="43"/>
    </row>
    <row r="1087" spans="5:35" x14ac:dyDescent="0.25">
      <c r="E1087" s="43"/>
      <c r="F1087" s="43"/>
      <c r="P1087" s="68"/>
      <c r="Q1087" s="68"/>
      <c r="X1087" s="68"/>
      <c r="Y1087" s="68"/>
      <c r="AH1087" s="43"/>
      <c r="AI1087" s="43"/>
    </row>
    <row r="1088" spans="5:35" x14ac:dyDescent="0.25">
      <c r="E1088" s="43"/>
      <c r="F1088" s="43"/>
      <c r="P1088" s="68"/>
      <c r="Q1088" s="68"/>
      <c r="X1088" s="68"/>
      <c r="Y1088" s="68"/>
      <c r="AH1088" s="43"/>
      <c r="AI1088" s="43"/>
    </row>
    <row r="1089" spans="5:35" x14ac:dyDescent="0.25">
      <c r="E1089" s="43"/>
      <c r="F1089" s="43"/>
      <c r="P1089" s="68"/>
      <c r="Q1089" s="68"/>
      <c r="X1089" s="68"/>
      <c r="Y1089" s="68"/>
      <c r="AH1089" s="43"/>
      <c r="AI1089" s="43"/>
    </row>
    <row r="1090" spans="5:35" x14ac:dyDescent="0.25">
      <c r="E1090" s="43"/>
      <c r="F1090" s="43"/>
      <c r="P1090" s="68"/>
      <c r="Q1090" s="68"/>
      <c r="X1090" s="68"/>
      <c r="Y1090" s="68"/>
      <c r="AH1090" s="43"/>
      <c r="AI1090" s="43"/>
    </row>
    <row r="1091" spans="5:35" x14ac:dyDescent="0.25">
      <c r="E1091" s="43"/>
      <c r="F1091" s="43"/>
      <c r="P1091" s="68"/>
      <c r="Q1091" s="68"/>
      <c r="X1091" s="68"/>
      <c r="Y1091" s="68"/>
      <c r="AH1091" s="43"/>
      <c r="AI1091" s="43"/>
    </row>
    <row r="1092" spans="5:35" x14ac:dyDescent="0.25">
      <c r="E1092" s="43"/>
      <c r="F1092" s="43"/>
      <c r="P1092" s="68"/>
      <c r="Q1092" s="68"/>
      <c r="X1092" s="68"/>
      <c r="Y1092" s="68"/>
      <c r="AH1092" s="43"/>
      <c r="AI1092" s="43"/>
    </row>
    <row r="1093" spans="5:35" x14ac:dyDescent="0.25">
      <c r="E1093" s="43"/>
      <c r="F1093" s="43"/>
      <c r="P1093" s="68"/>
      <c r="Q1093" s="68"/>
      <c r="X1093" s="68"/>
      <c r="Y1093" s="68"/>
      <c r="AH1093" s="43"/>
      <c r="AI1093" s="43"/>
    </row>
    <row r="1094" spans="5:35" x14ac:dyDescent="0.25">
      <c r="E1094" s="43"/>
      <c r="F1094" s="43"/>
      <c r="P1094" s="68"/>
      <c r="Q1094" s="68"/>
      <c r="X1094" s="68"/>
      <c r="Y1094" s="68"/>
      <c r="AH1094" s="43"/>
      <c r="AI1094" s="43"/>
    </row>
    <row r="1095" spans="5:35" x14ac:dyDescent="0.25">
      <c r="E1095" s="43"/>
      <c r="F1095" s="43"/>
      <c r="P1095" s="68"/>
      <c r="Q1095" s="68"/>
      <c r="X1095" s="68"/>
      <c r="Y1095" s="68"/>
      <c r="AH1095" s="43"/>
      <c r="AI1095" s="43"/>
    </row>
    <row r="1096" spans="5:35" x14ac:dyDescent="0.25">
      <c r="E1096" s="43"/>
      <c r="F1096" s="43"/>
      <c r="P1096" s="68"/>
      <c r="Q1096" s="68"/>
      <c r="X1096" s="68"/>
      <c r="Y1096" s="68"/>
      <c r="AH1096" s="43"/>
      <c r="AI1096" s="43"/>
    </row>
    <row r="1097" spans="5:35" x14ac:dyDescent="0.25">
      <c r="E1097" s="43"/>
      <c r="F1097" s="43"/>
      <c r="P1097" s="68"/>
      <c r="Q1097" s="68"/>
      <c r="X1097" s="68"/>
      <c r="Y1097" s="68"/>
      <c r="AH1097" s="43"/>
      <c r="AI1097" s="43"/>
    </row>
    <row r="1098" spans="5:35" x14ac:dyDescent="0.25">
      <c r="E1098" s="43"/>
      <c r="F1098" s="43"/>
      <c r="P1098" s="68"/>
      <c r="Q1098" s="68"/>
      <c r="X1098" s="68"/>
      <c r="Y1098" s="68"/>
      <c r="AH1098" s="43"/>
      <c r="AI1098" s="43"/>
    </row>
    <row r="1099" spans="5:35" x14ac:dyDescent="0.25">
      <c r="E1099" s="43"/>
      <c r="F1099" s="43"/>
      <c r="P1099" s="68"/>
      <c r="Q1099" s="68"/>
      <c r="X1099" s="68"/>
      <c r="Y1099" s="68"/>
      <c r="AH1099" s="43"/>
      <c r="AI1099" s="43"/>
    </row>
    <row r="1100" spans="5:35" x14ac:dyDescent="0.25">
      <c r="E1100" s="43"/>
      <c r="F1100" s="43"/>
      <c r="P1100" s="68"/>
      <c r="Q1100" s="68"/>
      <c r="X1100" s="68"/>
      <c r="Y1100" s="68"/>
      <c r="AH1100" s="43"/>
      <c r="AI1100" s="43"/>
    </row>
    <row r="1101" spans="5:35" x14ac:dyDescent="0.25">
      <c r="E1101" s="43"/>
      <c r="F1101" s="43"/>
      <c r="P1101" s="68"/>
      <c r="Q1101" s="68"/>
      <c r="X1101" s="68"/>
      <c r="Y1101" s="68"/>
      <c r="AH1101" s="43"/>
      <c r="AI1101" s="43"/>
    </row>
    <row r="1102" spans="5:35" x14ac:dyDescent="0.25">
      <c r="E1102" s="43"/>
      <c r="F1102" s="43"/>
      <c r="P1102" s="68"/>
      <c r="Q1102" s="68"/>
      <c r="X1102" s="68"/>
      <c r="Y1102" s="68"/>
      <c r="AH1102" s="43"/>
      <c r="AI1102" s="43"/>
    </row>
    <row r="1103" spans="5:35" x14ac:dyDescent="0.25">
      <c r="E1103" s="43"/>
      <c r="F1103" s="43"/>
      <c r="P1103" s="68"/>
      <c r="Q1103" s="68"/>
      <c r="X1103" s="68"/>
      <c r="Y1103" s="68"/>
      <c r="AH1103" s="43"/>
      <c r="AI1103" s="43"/>
    </row>
    <row r="1104" spans="5:35" x14ac:dyDescent="0.25">
      <c r="E1104" s="43"/>
      <c r="F1104" s="43"/>
      <c r="P1104" s="68"/>
      <c r="Q1104" s="68"/>
      <c r="X1104" s="68"/>
      <c r="Y1104" s="68"/>
      <c r="AH1104" s="43"/>
      <c r="AI1104" s="43"/>
    </row>
    <row r="1105" spans="5:35" x14ac:dyDescent="0.25">
      <c r="E1105" s="43"/>
      <c r="F1105" s="43"/>
      <c r="P1105" s="68"/>
      <c r="Q1105" s="68"/>
      <c r="X1105" s="68"/>
      <c r="Y1105" s="68"/>
      <c r="AH1105" s="43"/>
      <c r="AI1105" s="43"/>
    </row>
    <row r="1106" spans="5:35" x14ac:dyDescent="0.25">
      <c r="E1106" s="43"/>
      <c r="F1106" s="43"/>
      <c r="P1106" s="68"/>
      <c r="Q1106" s="68"/>
      <c r="X1106" s="68"/>
      <c r="Y1106" s="68"/>
      <c r="AH1106" s="43"/>
      <c r="AI1106" s="43"/>
    </row>
    <row r="1107" spans="5:35" x14ac:dyDescent="0.25">
      <c r="E1107" s="43"/>
      <c r="F1107" s="43"/>
      <c r="P1107" s="68"/>
      <c r="Q1107" s="68"/>
      <c r="X1107" s="68"/>
      <c r="Y1107" s="68"/>
      <c r="AH1107" s="43"/>
      <c r="AI1107" s="43"/>
    </row>
    <row r="1108" spans="5:35" x14ac:dyDescent="0.25">
      <c r="E1108" s="43"/>
      <c r="F1108" s="43"/>
      <c r="P1108" s="68"/>
      <c r="Q1108" s="68"/>
      <c r="X1108" s="68"/>
      <c r="Y1108" s="68"/>
      <c r="AH1108" s="43"/>
      <c r="AI1108" s="43"/>
    </row>
    <row r="1109" spans="5:35" x14ac:dyDescent="0.25">
      <c r="E1109" s="43"/>
      <c r="F1109" s="43"/>
      <c r="P1109" s="68"/>
      <c r="Q1109" s="68"/>
      <c r="X1109" s="68"/>
      <c r="Y1109" s="68"/>
      <c r="AH1109" s="43"/>
      <c r="AI1109" s="43"/>
    </row>
    <row r="1110" spans="5:35" x14ac:dyDescent="0.25">
      <c r="E1110" s="43"/>
      <c r="F1110" s="43"/>
      <c r="P1110" s="68"/>
      <c r="Q1110" s="68"/>
      <c r="X1110" s="68"/>
      <c r="Y1110" s="68"/>
      <c r="AH1110" s="43"/>
      <c r="AI1110" s="43"/>
    </row>
    <row r="1111" spans="5:35" x14ac:dyDescent="0.25">
      <c r="E1111" s="43"/>
      <c r="F1111" s="43"/>
      <c r="P1111" s="68"/>
      <c r="Q1111" s="68"/>
      <c r="X1111" s="68"/>
      <c r="Y1111" s="68"/>
      <c r="AH1111" s="43"/>
      <c r="AI1111" s="43"/>
    </row>
    <row r="1112" spans="5:35" x14ac:dyDescent="0.25">
      <c r="E1112" s="43"/>
      <c r="F1112" s="43"/>
      <c r="P1112" s="68"/>
      <c r="Q1112" s="68"/>
      <c r="X1112" s="68"/>
      <c r="Y1112" s="68"/>
      <c r="AH1112" s="43"/>
      <c r="AI1112" s="43"/>
    </row>
    <row r="1113" spans="5:35" x14ac:dyDescent="0.25">
      <c r="E1113" s="43"/>
      <c r="F1113" s="43"/>
      <c r="P1113" s="68"/>
      <c r="Q1113" s="68"/>
      <c r="X1113" s="68"/>
      <c r="Y1113" s="68"/>
      <c r="AH1113" s="43"/>
      <c r="AI1113" s="43"/>
    </row>
    <row r="1114" spans="5:35" x14ac:dyDescent="0.25">
      <c r="E1114" s="43"/>
      <c r="F1114" s="43"/>
      <c r="P1114" s="68"/>
      <c r="Q1114" s="68"/>
      <c r="X1114" s="68"/>
      <c r="Y1114" s="68"/>
      <c r="AH1114" s="43"/>
      <c r="AI1114" s="43"/>
    </row>
    <row r="1115" spans="5:35" x14ac:dyDescent="0.25">
      <c r="E1115" s="43"/>
      <c r="F1115" s="43"/>
      <c r="P1115" s="68"/>
      <c r="Q1115" s="68"/>
      <c r="X1115" s="68"/>
      <c r="Y1115" s="68"/>
      <c r="AH1115" s="43"/>
      <c r="AI1115" s="43"/>
    </row>
    <row r="1116" spans="5:35" x14ac:dyDescent="0.25">
      <c r="E1116" s="43"/>
      <c r="F1116" s="43"/>
      <c r="P1116" s="68"/>
      <c r="Q1116" s="68"/>
    </row>
    <row r="1117" spans="5:35" x14ac:dyDescent="0.25">
      <c r="E1117" s="43"/>
      <c r="F1117" s="43"/>
      <c r="P1117" s="68"/>
      <c r="Q1117" s="68"/>
    </row>
    <row r="1118" spans="5:35" x14ac:dyDescent="0.25">
      <c r="E1118" s="43"/>
      <c r="F1118" s="43"/>
      <c r="P1118" s="68"/>
      <c r="Q1118" s="68"/>
    </row>
    <row r="1119" spans="5:35" x14ac:dyDescent="0.25">
      <c r="E1119" s="43"/>
      <c r="F1119" s="43"/>
      <c r="P1119" s="68"/>
      <c r="Q1119" s="68"/>
    </row>
  </sheetData>
  <mergeCells count="2">
    <mergeCell ref="B3:L3"/>
    <mergeCell ref="T3:V3"/>
  </mergeCells>
  <phoneticPr fontId="0" type="noConversion"/>
  <pageMargins left="0.75" right="0.75" top="1" bottom="1" header="0.5" footer="0.5"/>
  <pageSetup scale="35" orientation="portrait" horizontalDpi="300" verticalDpi="300" r:id="rId1"/>
  <headerFooter alignWithMargins="0">
    <oddHeader>&amp;R&amp;D&amp;LReclaim 7.0 Project: Hope Bay - P2 Boston Mine</oddHeader>
    <oddFooter>&amp;L&amp;F&amp;R&amp;P of &amp;N</oddFooter>
  </headerFooter>
  <colBreaks count="1" manualBreakCount="1">
    <brk id="1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92D050"/>
    <pageSetUpPr fitToPage="1"/>
  </sheetPr>
  <dimension ref="A1:BN1095"/>
  <sheetViews>
    <sheetView zoomScale="70" zoomScaleNormal="70" workbookViewId="0">
      <selection activeCell="T78" sqref="T78"/>
    </sheetView>
    <sheetView workbookViewId="1"/>
  </sheetViews>
  <sheetFormatPr defaultColWidth="9.81640625" defaultRowHeight="13.2" x14ac:dyDescent="0.25"/>
  <cols>
    <col min="1" max="1" width="1.90625" style="43" customWidth="1"/>
    <col min="2" max="2" width="31.08984375" style="43" customWidth="1"/>
    <col min="3" max="3" width="29.54296875" style="43" customWidth="1"/>
    <col min="4" max="4" width="5.08984375" style="108" customWidth="1"/>
    <col min="5" max="5" width="8" style="109" customWidth="1"/>
    <col min="6" max="6" width="7" style="109" customWidth="1"/>
    <col min="7" max="7" width="9.54296875" style="106" customWidth="1"/>
    <col min="8" max="8" width="13.6328125" style="43" customWidth="1"/>
    <col min="9" max="9" width="5.08984375" style="678" hidden="1" customWidth="1"/>
    <col min="10" max="10" width="8.453125" style="678" hidden="1" customWidth="1"/>
    <col min="11" max="11" width="11.08984375" style="678" hidden="1" customWidth="1"/>
    <col min="12" max="12" width="1.90625" style="208" hidden="1" customWidth="1"/>
    <col min="13" max="13" width="8.6328125" style="208" hidden="1" customWidth="1"/>
    <col min="14" max="14" width="22.6328125" style="109" bestFit="1" customWidth="1"/>
    <col min="15" max="15" width="18.6328125" style="109" customWidth="1"/>
    <col min="16" max="16" width="5.6328125" style="43" customWidth="1"/>
    <col min="17" max="17" width="9.54296875" style="106" customWidth="1"/>
    <col min="18" max="18" width="6.08984375" style="43" customWidth="1"/>
    <col min="19" max="19" width="15.81640625" style="107" bestFit="1" customWidth="1"/>
    <col min="20" max="20" width="15.81640625" style="107" customWidth="1"/>
    <col min="21" max="21" width="13.90625" style="43" customWidth="1"/>
    <col min="22" max="22" width="55.08984375" style="47" customWidth="1"/>
    <col min="23" max="23" width="15.90625" style="43" customWidth="1"/>
    <col min="24" max="16384" width="9.81640625" style="43"/>
  </cols>
  <sheetData>
    <row r="1" spans="1:23" s="10" customFormat="1" ht="24.75" customHeight="1" x14ac:dyDescent="0.25">
      <c r="A1" s="2">
        <v>1</v>
      </c>
      <c r="B1" s="23" t="s">
        <v>148</v>
      </c>
      <c r="C1" s="23" t="s">
        <v>820</v>
      </c>
      <c r="D1" s="26"/>
      <c r="G1" s="12"/>
      <c r="H1" s="27"/>
      <c r="I1" s="681"/>
      <c r="J1" s="681"/>
      <c r="K1" s="681"/>
      <c r="L1" s="15"/>
      <c r="M1" s="513"/>
      <c r="N1" s="2"/>
      <c r="O1" s="2"/>
      <c r="P1" s="2"/>
      <c r="Q1" s="2"/>
      <c r="R1" s="2"/>
      <c r="S1" s="21"/>
      <c r="T1" s="21"/>
      <c r="V1" s="503"/>
    </row>
    <row r="2" spans="1:23" s="10" customFormat="1" ht="24.75" customHeight="1" thickBot="1" x14ac:dyDescent="0.3">
      <c r="A2" s="2"/>
      <c r="B2" s="23"/>
      <c r="C2" s="23"/>
      <c r="D2" s="26"/>
      <c r="G2" s="12"/>
      <c r="H2" s="27"/>
      <c r="I2" s="681"/>
      <c r="J2" s="681"/>
      <c r="K2" s="681"/>
      <c r="L2" s="15"/>
      <c r="M2" s="513"/>
      <c r="N2" s="2"/>
      <c r="O2" s="2"/>
      <c r="P2" s="2"/>
      <c r="Q2" s="2"/>
      <c r="R2" s="2"/>
      <c r="S2" s="21"/>
      <c r="T2" s="21"/>
      <c r="V2" s="503"/>
    </row>
    <row r="3" spans="1:23" s="1005" customFormat="1" ht="31.8" customHeight="1" thickBot="1" x14ac:dyDescent="0.3">
      <c r="B3" s="997" t="s">
        <v>1219</v>
      </c>
      <c r="C3" s="998"/>
      <c r="D3" s="998"/>
      <c r="E3" s="998"/>
      <c r="F3" s="998"/>
      <c r="G3" s="998"/>
      <c r="H3" s="998"/>
      <c r="I3" s="998"/>
      <c r="J3" s="998"/>
      <c r="K3" s="998"/>
      <c r="L3" s="999"/>
      <c r="M3" s="991" t="s">
        <v>1231</v>
      </c>
      <c r="N3" s="992"/>
      <c r="O3" s="992"/>
      <c r="P3" s="992"/>
      <c r="Q3" s="992"/>
      <c r="R3" s="992"/>
      <c r="S3" s="992"/>
      <c r="T3" s="1019" t="s">
        <v>1146</v>
      </c>
      <c r="U3" s="1019"/>
      <c r="V3" s="1004"/>
      <c r="W3" s="1006" t="s">
        <v>1232</v>
      </c>
    </row>
    <row r="4" spans="1:23" s="337" customFormat="1" ht="33" customHeight="1" x14ac:dyDescent="0.3">
      <c r="A4" s="333"/>
      <c r="B4" s="973" t="s">
        <v>3</v>
      </c>
      <c r="C4" s="974" t="s">
        <v>265</v>
      </c>
      <c r="D4" s="974" t="s">
        <v>175</v>
      </c>
      <c r="E4" s="975" t="s">
        <v>174</v>
      </c>
      <c r="F4" s="975" t="s">
        <v>176</v>
      </c>
      <c r="G4" s="976" t="s">
        <v>177</v>
      </c>
      <c r="H4" s="977" t="s">
        <v>1225</v>
      </c>
      <c r="I4" s="978" t="s">
        <v>178</v>
      </c>
      <c r="J4" s="978" t="s">
        <v>190</v>
      </c>
      <c r="K4" s="978" t="s">
        <v>179</v>
      </c>
      <c r="L4" s="979"/>
      <c r="M4" s="980" t="s">
        <v>955</v>
      </c>
      <c r="N4" s="981" t="s">
        <v>956</v>
      </c>
      <c r="O4" s="981" t="s">
        <v>957</v>
      </c>
      <c r="P4" s="974" t="s">
        <v>175</v>
      </c>
      <c r="Q4" s="975" t="s">
        <v>174</v>
      </c>
      <c r="R4" s="976" t="s">
        <v>177</v>
      </c>
      <c r="S4" s="982" t="s">
        <v>1230</v>
      </c>
      <c r="T4" s="982"/>
      <c r="U4" s="983" t="s">
        <v>1179</v>
      </c>
      <c r="V4" s="984" t="s">
        <v>265</v>
      </c>
      <c r="W4" s="333"/>
    </row>
    <row r="5" spans="1:23" s="48" customFormat="1" ht="15" customHeight="1" x14ac:dyDescent="0.25">
      <c r="B5" s="51" t="s">
        <v>630</v>
      </c>
      <c r="C5" s="52"/>
      <c r="D5" s="53"/>
      <c r="E5" s="52"/>
      <c r="F5" s="52"/>
      <c r="G5" s="55"/>
      <c r="H5" s="522"/>
      <c r="I5" s="682"/>
      <c r="J5" s="682"/>
      <c r="K5" s="682"/>
      <c r="L5" s="520"/>
      <c r="M5" s="520"/>
      <c r="N5" s="520"/>
      <c r="O5" s="520"/>
      <c r="P5" s="520"/>
      <c r="Q5" s="520"/>
      <c r="R5" s="520"/>
      <c r="S5" s="533"/>
      <c r="T5" s="536"/>
      <c r="U5" s="536"/>
      <c r="V5" s="535"/>
    </row>
    <row r="6" spans="1:23" ht="15" customHeight="1" x14ac:dyDescent="0.25">
      <c r="B6" s="138" t="s">
        <v>821</v>
      </c>
      <c r="C6" s="58" t="s">
        <v>826</v>
      </c>
      <c r="D6" s="59" t="s">
        <v>1159</v>
      </c>
      <c r="E6" s="58">
        <v>40778</v>
      </c>
      <c r="F6" s="58" t="s">
        <v>810</v>
      </c>
      <c r="G6" s="61">
        <v>1.23</v>
      </c>
      <c r="H6" s="943">
        <v>50156.94</v>
      </c>
      <c r="I6" s="660">
        <v>0.5</v>
      </c>
      <c r="J6" s="655">
        <v>25078.47</v>
      </c>
      <c r="K6" s="666">
        <v>25078.47</v>
      </c>
      <c r="L6" s="177"/>
      <c r="M6" s="177">
        <v>40</v>
      </c>
      <c r="N6" s="46" t="s">
        <v>973</v>
      </c>
      <c r="O6" s="46" t="s">
        <v>974</v>
      </c>
      <c r="P6" s="46" t="s">
        <v>1169</v>
      </c>
      <c r="Q6" s="639">
        <v>40778</v>
      </c>
      <c r="R6" s="61">
        <v>1.2273499999999999</v>
      </c>
      <c r="S6" s="924">
        <v>50048.878299999997</v>
      </c>
      <c r="T6" s="507"/>
      <c r="U6" s="507">
        <f t="shared" ref="U6:U37" si="0">H6-S6</f>
        <v>108.06170000000566</v>
      </c>
      <c r="V6" s="280"/>
      <c r="W6" s="1016">
        <f>S6</f>
        <v>50048.878299999997</v>
      </c>
    </row>
    <row r="7" spans="1:23" ht="15" customHeight="1" x14ac:dyDescent="0.25">
      <c r="B7" s="317" t="s">
        <v>822</v>
      </c>
      <c r="C7" s="155" t="s">
        <v>825</v>
      </c>
      <c r="D7" s="154" t="s">
        <v>1159</v>
      </c>
      <c r="E7" s="155">
        <v>17860</v>
      </c>
      <c r="F7" s="155" t="s">
        <v>810</v>
      </c>
      <c r="G7" s="156">
        <v>1.23</v>
      </c>
      <c r="H7" s="944">
        <v>21967.8</v>
      </c>
      <c r="I7" s="688">
        <v>0.5</v>
      </c>
      <c r="J7" s="657">
        <v>10983.9</v>
      </c>
      <c r="K7" s="706">
        <v>10983.9</v>
      </c>
      <c r="L7" s="493"/>
      <c r="M7" s="493">
        <v>41</v>
      </c>
      <c r="N7" s="159" t="s">
        <v>975</v>
      </c>
      <c r="O7" s="159" t="s">
        <v>974</v>
      </c>
      <c r="P7" s="159" t="s">
        <v>1169</v>
      </c>
      <c r="Q7" s="640">
        <v>17860</v>
      </c>
      <c r="R7" s="156">
        <v>1.2273499999999999</v>
      </c>
      <c r="S7" s="926">
        <v>21920.470999999998</v>
      </c>
      <c r="T7" s="510"/>
      <c r="U7" s="510">
        <f t="shared" si="0"/>
        <v>47.329000000001543</v>
      </c>
      <c r="V7" s="512"/>
      <c r="W7" s="1016">
        <f>S7</f>
        <v>21920.470999999998</v>
      </c>
    </row>
    <row r="8" spans="1:23" ht="29.25" customHeight="1" x14ac:dyDescent="0.25">
      <c r="B8" s="317" t="s">
        <v>823</v>
      </c>
      <c r="C8" s="155" t="s">
        <v>824</v>
      </c>
      <c r="D8" s="154" t="s">
        <v>1159</v>
      </c>
      <c r="E8" s="155">
        <v>1512</v>
      </c>
      <c r="F8" s="155" t="s">
        <v>810</v>
      </c>
      <c r="G8" s="156">
        <v>1.23</v>
      </c>
      <c r="H8" s="944">
        <v>1859.76</v>
      </c>
      <c r="I8" s="688">
        <v>0.5</v>
      </c>
      <c r="J8" s="657">
        <v>929.88</v>
      </c>
      <c r="K8" s="706">
        <v>929.88</v>
      </c>
      <c r="L8" s="493"/>
      <c r="M8" s="493">
        <v>42</v>
      </c>
      <c r="N8" s="159" t="s">
        <v>976</v>
      </c>
      <c r="O8" s="159" t="s">
        <v>974</v>
      </c>
      <c r="P8" s="159" t="s">
        <v>1169</v>
      </c>
      <c r="Q8" s="640">
        <v>0</v>
      </c>
      <c r="R8" s="156">
        <v>1.2273499999999999</v>
      </c>
      <c r="S8" s="926">
        <v>0</v>
      </c>
      <c r="T8" s="510"/>
      <c r="U8" s="510">
        <f t="shared" si="0"/>
        <v>1859.76</v>
      </c>
      <c r="V8" s="511" t="s">
        <v>1172</v>
      </c>
      <c r="W8" s="1016">
        <f>S8</f>
        <v>0</v>
      </c>
    </row>
    <row r="9" spans="1:23" ht="15" customHeight="1" x14ac:dyDescent="0.25">
      <c r="B9" s="138" t="s">
        <v>827</v>
      </c>
      <c r="C9" s="58" t="s">
        <v>828</v>
      </c>
      <c r="D9" s="59" t="s">
        <v>1159</v>
      </c>
      <c r="E9" s="58"/>
      <c r="F9" s="58" t="e">
        <v>#N/A</v>
      </c>
      <c r="G9" s="61">
        <v>0</v>
      </c>
      <c r="H9" s="943">
        <v>0</v>
      </c>
      <c r="I9" s="660"/>
      <c r="J9" s="655">
        <v>0</v>
      </c>
      <c r="K9" s="666">
        <v>0</v>
      </c>
      <c r="L9" s="177"/>
      <c r="M9" s="177"/>
      <c r="N9" s="46"/>
      <c r="O9" s="46"/>
      <c r="P9" s="46"/>
      <c r="Q9" s="46"/>
      <c r="R9" s="46"/>
      <c r="S9" s="924"/>
      <c r="T9" s="507"/>
      <c r="U9" s="507">
        <f t="shared" si="0"/>
        <v>0</v>
      </c>
      <c r="V9" s="280"/>
      <c r="W9" s="891"/>
    </row>
    <row r="10" spans="1:23" ht="15" customHeight="1" x14ac:dyDescent="0.25">
      <c r="B10" s="138" t="s">
        <v>23</v>
      </c>
      <c r="C10" s="58"/>
      <c r="D10" s="59" t="s">
        <v>1159</v>
      </c>
      <c r="E10" s="58"/>
      <c r="F10" s="58" t="e">
        <v>#N/A</v>
      </c>
      <c r="G10" s="61">
        <v>0</v>
      </c>
      <c r="H10" s="943">
        <v>0</v>
      </c>
      <c r="I10" s="660"/>
      <c r="J10" s="655">
        <v>0</v>
      </c>
      <c r="K10" s="666">
        <v>0</v>
      </c>
      <c r="L10" s="177"/>
      <c r="M10" s="177"/>
      <c r="N10" s="46"/>
      <c r="O10" s="46"/>
      <c r="P10" s="46"/>
      <c r="Q10" s="46"/>
      <c r="R10" s="46"/>
      <c r="S10" s="924"/>
      <c r="T10" s="507"/>
      <c r="U10" s="507">
        <f t="shared" si="0"/>
        <v>0</v>
      </c>
      <c r="V10" s="280"/>
      <c r="W10" s="891"/>
    </row>
    <row r="11" spans="1:23" ht="15" customHeight="1" x14ac:dyDescent="0.25">
      <c r="B11" s="138" t="s">
        <v>380</v>
      </c>
      <c r="C11" s="58"/>
      <c r="D11" s="59" t="s">
        <v>1159</v>
      </c>
      <c r="E11" s="58"/>
      <c r="F11" s="58" t="e">
        <v>#N/A</v>
      </c>
      <c r="G11" s="61">
        <v>0</v>
      </c>
      <c r="H11" s="943">
        <v>0</v>
      </c>
      <c r="I11" s="660"/>
      <c r="J11" s="655">
        <v>0</v>
      </c>
      <c r="K11" s="666">
        <v>0</v>
      </c>
      <c r="L11" s="177"/>
      <c r="M11" s="177"/>
      <c r="N11" s="46"/>
      <c r="O11" s="46"/>
      <c r="P11" s="46"/>
      <c r="Q11" s="46"/>
      <c r="R11" s="46"/>
      <c r="S11" s="924"/>
      <c r="T11" s="507"/>
      <c r="U11" s="507">
        <f t="shared" si="0"/>
        <v>0</v>
      </c>
      <c r="V11" s="280"/>
      <c r="W11" s="891"/>
    </row>
    <row r="12" spans="1:23" ht="15" customHeight="1" x14ac:dyDescent="0.25">
      <c r="B12" s="138" t="s">
        <v>381</v>
      </c>
      <c r="C12" s="58"/>
      <c r="D12" s="59" t="s">
        <v>1159</v>
      </c>
      <c r="E12" s="58"/>
      <c r="F12" s="58" t="e">
        <v>#N/A</v>
      </c>
      <c r="G12" s="61">
        <v>0</v>
      </c>
      <c r="H12" s="943">
        <v>0</v>
      </c>
      <c r="I12" s="660"/>
      <c r="J12" s="655">
        <v>0</v>
      </c>
      <c r="K12" s="666">
        <v>0</v>
      </c>
      <c r="L12" s="177"/>
      <c r="M12" s="177"/>
      <c r="N12" s="46"/>
      <c r="O12" s="46"/>
      <c r="P12" s="46"/>
      <c r="Q12" s="46"/>
      <c r="R12" s="46"/>
      <c r="S12" s="924"/>
      <c r="T12" s="507"/>
      <c r="U12" s="507">
        <f t="shared" si="0"/>
        <v>0</v>
      </c>
      <c r="V12" s="280"/>
      <c r="W12" s="891"/>
    </row>
    <row r="13" spans="1:23" ht="15" customHeight="1" x14ac:dyDescent="0.25">
      <c r="B13" s="73" t="s">
        <v>11</v>
      </c>
      <c r="C13" s="74"/>
      <c r="D13" s="75"/>
      <c r="E13" s="74"/>
      <c r="F13" s="74" t="e">
        <v>#N/A</v>
      </c>
      <c r="G13" s="77">
        <v>0</v>
      </c>
      <c r="H13" s="945">
        <v>0</v>
      </c>
      <c r="I13" s="685"/>
      <c r="J13" s="662">
        <v>0</v>
      </c>
      <c r="K13" s="667">
        <v>0</v>
      </c>
      <c r="L13" s="495"/>
      <c r="M13" s="495"/>
      <c r="N13" s="79"/>
      <c r="O13" s="79"/>
      <c r="P13" s="79"/>
      <c r="Q13" s="79"/>
      <c r="R13" s="79"/>
      <c r="S13" s="929"/>
      <c r="T13" s="508"/>
      <c r="U13" s="508">
        <f t="shared" si="0"/>
        <v>0</v>
      </c>
      <c r="V13" s="504"/>
      <c r="W13" s="891"/>
    </row>
    <row r="14" spans="1:23" s="48" customFormat="1" ht="15" customHeight="1" x14ac:dyDescent="0.25">
      <c r="B14" s="51" t="s">
        <v>660</v>
      </c>
      <c r="C14" s="52"/>
      <c r="D14" s="53"/>
      <c r="E14" s="52"/>
      <c r="F14" s="52"/>
      <c r="G14" s="55"/>
      <c r="H14" s="946"/>
      <c r="I14" s="650"/>
      <c r="J14" s="665"/>
      <c r="K14" s="707"/>
      <c r="L14" s="520"/>
      <c r="M14" s="520"/>
      <c r="N14" s="520"/>
      <c r="O14" s="520"/>
      <c r="P14" s="520"/>
      <c r="Q14" s="520"/>
      <c r="R14" s="520"/>
      <c r="S14" s="1008"/>
      <c r="T14" s="534"/>
      <c r="U14" s="534">
        <f t="shared" si="0"/>
        <v>0</v>
      </c>
      <c r="V14" s="535"/>
      <c r="W14" s="911"/>
    </row>
    <row r="15" spans="1:23" ht="15" customHeight="1" x14ac:dyDescent="0.25">
      <c r="B15" s="138" t="s">
        <v>390</v>
      </c>
      <c r="C15" s="58"/>
      <c r="D15" s="59" t="s">
        <v>1159</v>
      </c>
      <c r="E15" s="58"/>
      <c r="F15" s="58" t="e">
        <v>#N/A</v>
      </c>
      <c r="G15" s="61">
        <v>0</v>
      </c>
      <c r="H15" s="943">
        <v>0</v>
      </c>
      <c r="I15" s="660"/>
      <c r="J15" s="655">
        <v>0</v>
      </c>
      <c r="K15" s="666">
        <v>0</v>
      </c>
      <c r="L15" s="177"/>
      <c r="M15" s="177"/>
      <c r="N15" s="46"/>
      <c r="O15" s="46"/>
      <c r="P15" s="46"/>
      <c r="Q15" s="46"/>
      <c r="R15" s="46"/>
      <c r="S15" s="924"/>
      <c r="T15" s="507"/>
      <c r="U15" s="507">
        <f t="shared" si="0"/>
        <v>0</v>
      </c>
      <c r="V15" s="280"/>
      <c r="W15" s="891"/>
    </row>
    <row r="16" spans="1:23" ht="30" customHeight="1" x14ac:dyDescent="0.25">
      <c r="B16" s="138" t="s">
        <v>382</v>
      </c>
      <c r="C16" s="113"/>
      <c r="D16" s="59" t="s">
        <v>1159</v>
      </c>
      <c r="E16" s="58"/>
      <c r="F16" s="58" t="s">
        <v>752</v>
      </c>
      <c r="G16" s="61">
        <v>4.3</v>
      </c>
      <c r="H16" s="943">
        <v>0</v>
      </c>
      <c r="I16" s="660"/>
      <c r="J16" s="655">
        <v>0</v>
      </c>
      <c r="K16" s="666">
        <v>0</v>
      </c>
      <c r="L16" s="177"/>
      <c r="M16" s="177"/>
      <c r="N16" s="46"/>
      <c r="O16" s="46"/>
      <c r="P16" s="46"/>
      <c r="Q16" s="46"/>
      <c r="R16" s="46"/>
      <c r="S16" s="924"/>
      <c r="T16" s="507"/>
      <c r="U16" s="507">
        <f t="shared" si="0"/>
        <v>0</v>
      </c>
      <c r="V16" s="280"/>
      <c r="W16" s="891"/>
    </row>
    <row r="17" spans="2:23" ht="15" customHeight="1" x14ac:dyDescent="0.25">
      <c r="B17" s="138" t="s">
        <v>383</v>
      </c>
      <c r="C17" s="58"/>
      <c r="D17" s="59" t="s">
        <v>1159</v>
      </c>
      <c r="E17" s="58"/>
      <c r="F17" s="58" t="e">
        <v>#N/A</v>
      </c>
      <c r="G17" s="61">
        <v>0</v>
      </c>
      <c r="H17" s="943">
        <v>0</v>
      </c>
      <c r="I17" s="660"/>
      <c r="J17" s="655">
        <v>0</v>
      </c>
      <c r="K17" s="666">
        <v>0</v>
      </c>
      <c r="L17" s="177"/>
      <c r="M17" s="177"/>
      <c r="N17" s="46"/>
      <c r="O17" s="46"/>
      <c r="P17" s="46"/>
      <c r="Q17" s="46"/>
      <c r="R17" s="46"/>
      <c r="S17" s="924"/>
      <c r="T17" s="507"/>
      <c r="U17" s="507">
        <f t="shared" si="0"/>
        <v>0</v>
      </c>
      <c r="V17" s="280"/>
      <c r="W17" s="891"/>
    </row>
    <row r="18" spans="2:23" ht="15" customHeight="1" x14ac:dyDescent="0.25">
      <c r="B18" s="138" t="s">
        <v>387</v>
      </c>
      <c r="C18" s="59"/>
      <c r="D18" s="59" t="s">
        <v>1159</v>
      </c>
      <c r="E18" s="58"/>
      <c r="F18" s="58" t="e">
        <v>#N/A</v>
      </c>
      <c r="G18" s="61">
        <v>0</v>
      </c>
      <c r="H18" s="943">
        <v>0</v>
      </c>
      <c r="I18" s="660"/>
      <c r="J18" s="655">
        <v>0</v>
      </c>
      <c r="K18" s="666">
        <v>0</v>
      </c>
      <c r="L18" s="177"/>
      <c r="M18" s="177"/>
      <c r="N18" s="46"/>
      <c r="O18" s="46"/>
      <c r="P18" s="46"/>
      <c r="Q18" s="46"/>
      <c r="R18" s="46"/>
      <c r="S18" s="924"/>
      <c r="T18" s="507"/>
      <c r="U18" s="507">
        <f t="shared" si="0"/>
        <v>0</v>
      </c>
      <c r="V18" s="280"/>
      <c r="W18" s="891"/>
    </row>
    <row r="19" spans="2:23" ht="15" customHeight="1" x14ac:dyDescent="0.25">
      <c r="B19" s="138" t="s">
        <v>388</v>
      </c>
      <c r="C19" s="59"/>
      <c r="D19" s="59" t="s">
        <v>1159</v>
      </c>
      <c r="E19" s="58"/>
      <c r="F19" s="58" t="e">
        <v>#N/A</v>
      </c>
      <c r="G19" s="61">
        <v>0</v>
      </c>
      <c r="H19" s="943">
        <v>0</v>
      </c>
      <c r="I19" s="660"/>
      <c r="J19" s="655">
        <v>0</v>
      </c>
      <c r="K19" s="666">
        <v>0</v>
      </c>
      <c r="L19" s="177"/>
      <c r="M19" s="177"/>
      <c r="N19" s="46"/>
      <c r="O19" s="46"/>
      <c r="P19" s="46"/>
      <c r="Q19" s="46"/>
      <c r="R19" s="46"/>
      <c r="S19" s="924"/>
      <c r="T19" s="507"/>
      <c r="U19" s="507">
        <f t="shared" si="0"/>
        <v>0</v>
      </c>
      <c r="V19" s="280"/>
      <c r="W19" s="891"/>
    </row>
    <row r="20" spans="2:23" ht="15" customHeight="1" x14ac:dyDescent="0.25">
      <c r="B20" s="138" t="s">
        <v>13</v>
      </c>
      <c r="C20" s="58"/>
      <c r="D20" s="59" t="s">
        <v>14</v>
      </c>
      <c r="E20" s="58"/>
      <c r="F20" s="58" t="e">
        <v>#N/A</v>
      </c>
      <c r="G20" s="61">
        <v>0</v>
      </c>
      <c r="H20" s="943">
        <v>0</v>
      </c>
      <c r="I20" s="660"/>
      <c r="J20" s="655">
        <v>0</v>
      </c>
      <c r="K20" s="666">
        <v>0</v>
      </c>
      <c r="L20" s="177"/>
      <c r="M20" s="177"/>
      <c r="N20" s="46"/>
      <c r="O20" s="46"/>
      <c r="P20" s="46"/>
      <c r="Q20" s="46"/>
      <c r="R20" s="46"/>
      <c r="S20" s="924"/>
      <c r="T20" s="507"/>
      <c r="U20" s="507">
        <f t="shared" si="0"/>
        <v>0</v>
      </c>
      <c r="V20" s="280"/>
      <c r="W20" s="891"/>
    </row>
    <row r="21" spans="2:23" ht="15" customHeight="1" x14ac:dyDescent="0.25">
      <c r="B21" s="73" t="s">
        <v>11</v>
      </c>
      <c r="C21" s="74"/>
      <c r="D21" s="75"/>
      <c r="E21" s="74"/>
      <c r="F21" s="74" t="e">
        <v>#N/A</v>
      </c>
      <c r="G21" s="77">
        <v>0</v>
      </c>
      <c r="H21" s="945">
        <v>0</v>
      </c>
      <c r="I21" s="685"/>
      <c r="J21" s="662">
        <v>0</v>
      </c>
      <c r="K21" s="667">
        <v>0</v>
      </c>
      <c r="L21" s="495"/>
      <c r="M21" s="495"/>
      <c r="N21" s="79"/>
      <c r="O21" s="79"/>
      <c r="P21" s="79"/>
      <c r="Q21" s="79"/>
      <c r="R21" s="79"/>
      <c r="S21" s="929"/>
      <c r="T21" s="508"/>
      <c r="U21" s="508">
        <f t="shared" si="0"/>
        <v>0</v>
      </c>
      <c r="V21" s="504"/>
      <c r="W21" s="891"/>
    </row>
    <row r="22" spans="2:23" s="48" customFormat="1" ht="15" customHeight="1" x14ac:dyDescent="0.25">
      <c r="B22" s="51" t="s">
        <v>391</v>
      </c>
      <c r="C22" s="52"/>
      <c r="D22" s="53"/>
      <c r="E22" s="52"/>
      <c r="F22" s="52"/>
      <c r="G22" s="55"/>
      <c r="H22" s="946"/>
      <c r="I22" s="650"/>
      <c r="J22" s="665"/>
      <c r="K22" s="707"/>
      <c r="L22" s="520"/>
      <c r="M22" s="520"/>
      <c r="N22" s="520"/>
      <c r="O22" s="520"/>
      <c r="P22" s="520"/>
      <c r="Q22" s="520"/>
      <c r="R22" s="520"/>
      <c r="S22" s="1008"/>
      <c r="T22" s="534"/>
      <c r="U22" s="534">
        <f t="shared" si="0"/>
        <v>0</v>
      </c>
      <c r="V22" s="535"/>
      <c r="W22" s="911"/>
    </row>
    <row r="23" spans="2:23" ht="15" customHeight="1" x14ac:dyDescent="0.25">
      <c r="B23" s="67" t="s">
        <v>384</v>
      </c>
      <c r="C23" s="58"/>
      <c r="D23" s="59" t="s">
        <v>1168</v>
      </c>
      <c r="E23" s="58"/>
      <c r="F23" s="58" t="e">
        <v>#N/A</v>
      </c>
      <c r="G23" s="61">
        <v>0</v>
      </c>
      <c r="H23" s="943">
        <v>0</v>
      </c>
      <c r="I23" s="660"/>
      <c r="J23" s="655">
        <v>0</v>
      </c>
      <c r="K23" s="666">
        <v>0</v>
      </c>
      <c r="L23" s="177"/>
      <c r="M23" s="177"/>
      <c r="N23" s="46"/>
      <c r="O23" s="46"/>
      <c r="P23" s="46"/>
      <c r="Q23" s="46"/>
      <c r="R23" s="46"/>
      <c r="S23" s="924"/>
      <c r="T23" s="507"/>
      <c r="U23" s="507">
        <f t="shared" si="0"/>
        <v>0</v>
      </c>
      <c r="V23" s="280"/>
      <c r="W23" s="891"/>
    </row>
    <row r="24" spans="2:23" ht="15" customHeight="1" x14ac:dyDescent="0.25">
      <c r="B24" s="138" t="s">
        <v>385</v>
      </c>
      <c r="C24" s="58"/>
      <c r="D24" s="59" t="s">
        <v>1169</v>
      </c>
      <c r="E24" s="58"/>
      <c r="F24" s="58" t="e">
        <v>#N/A</v>
      </c>
      <c r="G24" s="61">
        <v>0</v>
      </c>
      <c r="H24" s="943">
        <v>0</v>
      </c>
      <c r="I24" s="660"/>
      <c r="J24" s="655">
        <v>0</v>
      </c>
      <c r="K24" s="666">
        <v>0</v>
      </c>
      <c r="L24" s="177"/>
      <c r="M24" s="177"/>
      <c r="N24" s="46"/>
      <c r="O24" s="46"/>
      <c r="P24" s="46"/>
      <c r="Q24" s="46"/>
      <c r="R24" s="46"/>
      <c r="S24" s="924"/>
      <c r="T24" s="507"/>
      <c r="U24" s="507">
        <f t="shared" si="0"/>
        <v>0</v>
      </c>
      <c r="V24" s="280"/>
      <c r="W24" s="891"/>
    </row>
    <row r="25" spans="2:23" ht="15" customHeight="1" x14ac:dyDescent="0.25">
      <c r="B25" s="138" t="s">
        <v>386</v>
      </c>
      <c r="C25" s="58"/>
      <c r="D25" s="59" t="s">
        <v>1169</v>
      </c>
      <c r="E25" s="58"/>
      <c r="F25" s="58" t="e">
        <v>#N/A</v>
      </c>
      <c r="G25" s="61">
        <v>0</v>
      </c>
      <c r="H25" s="943">
        <v>0</v>
      </c>
      <c r="I25" s="660"/>
      <c r="J25" s="655">
        <v>0</v>
      </c>
      <c r="K25" s="666">
        <v>0</v>
      </c>
      <c r="L25" s="177"/>
      <c r="M25" s="177"/>
      <c r="N25" s="46"/>
      <c r="O25" s="46"/>
      <c r="P25" s="46"/>
      <c r="Q25" s="46"/>
      <c r="R25" s="46"/>
      <c r="S25" s="924"/>
      <c r="T25" s="507"/>
      <c r="U25" s="507">
        <f t="shared" si="0"/>
        <v>0</v>
      </c>
      <c r="V25" s="280"/>
      <c r="W25" s="891"/>
    </row>
    <row r="26" spans="2:23" ht="15" customHeight="1" x14ac:dyDescent="0.25">
      <c r="B26" s="67" t="s">
        <v>389</v>
      </c>
      <c r="C26" s="58"/>
      <c r="D26" s="59" t="s">
        <v>1159</v>
      </c>
      <c r="E26" s="58"/>
      <c r="F26" s="58" t="e">
        <v>#N/A</v>
      </c>
      <c r="G26" s="61">
        <v>0</v>
      </c>
      <c r="H26" s="943">
        <v>0</v>
      </c>
      <c r="I26" s="660"/>
      <c r="J26" s="655">
        <v>0</v>
      </c>
      <c r="K26" s="666">
        <v>0</v>
      </c>
      <c r="L26" s="177"/>
      <c r="M26" s="177"/>
      <c r="N26" s="46"/>
      <c r="O26" s="46"/>
      <c r="P26" s="46"/>
      <c r="Q26" s="46"/>
      <c r="R26" s="46"/>
      <c r="S26" s="924"/>
      <c r="T26" s="507"/>
      <c r="U26" s="507">
        <f t="shared" si="0"/>
        <v>0</v>
      </c>
      <c r="V26" s="280"/>
      <c r="W26" s="891"/>
    </row>
    <row r="27" spans="2:23" ht="15" customHeight="1" x14ac:dyDescent="0.25">
      <c r="B27" s="138" t="s">
        <v>13</v>
      </c>
      <c r="C27" s="58"/>
      <c r="D27" s="59" t="s">
        <v>14</v>
      </c>
      <c r="E27" s="58"/>
      <c r="F27" s="58" t="e">
        <v>#N/A</v>
      </c>
      <c r="G27" s="61">
        <v>0</v>
      </c>
      <c r="H27" s="943">
        <v>0</v>
      </c>
      <c r="I27" s="660"/>
      <c r="J27" s="655">
        <v>0</v>
      </c>
      <c r="K27" s="666">
        <v>0</v>
      </c>
      <c r="L27" s="177"/>
      <c r="M27" s="177"/>
      <c r="N27" s="46"/>
      <c r="O27" s="46"/>
      <c r="P27" s="46"/>
      <c r="Q27" s="46"/>
      <c r="R27" s="46"/>
      <c r="S27" s="924"/>
      <c r="T27" s="507"/>
      <c r="U27" s="507">
        <f t="shared" si="0"/>
        <v>0</v>
      </c>
      <c r="V27" s="281"/>
      <c r="W27" s="891"/>
    </row>
    <row r="28" spans="2:23" ht="15" customHeight="1" x14ac:dyDescent="0.25">
      <c r="B28" s="73" t="s">
        <v>289</v>
      </c>
      <c r="C28" s="74"/>
      <c r="D28" s="182" t="s">
        <v>201</v>
      </c>
      <c r="E28" s="74"/>
      <c r="F28" s="74" t="e">
        <v>#N/A</v>
      </c>
      <c r="G28" s="77">
        <v>0</v>
      </c>
      <c r="H28" s="945">
        <v>0</v>
      </c>
      <c r="I28" s="685"/>
      <c r="J28" s="662">
        <v>0</v>
      </c>
      <c r="K28" s="667">
        <v>0</v>
      </c>
      <c r="L28" s="495"/>
      <c r="M28" s="495"/>
      <c r="N28" s="79"/>
      <c r="O28" s="79"/>
      <c r="P28" s="79"/>
      <c r="Q28" s="79"/>
      <c r="R28" s="79"/>
      <c r="S28" s="929"/>
      <c r="T28" s="508"/>
      <c r="U28" s="508">
        <f t="shared" si="0"/>
        <v>0</v>
      </c>
      <c r="V28" s="505"/>
      <c r="W28" s="891"/>
    </row>
    <row r="29" spans="2:23" s="48" customFormat="1" ht="15" customHeight="1" x14ac:dyDescent="0.25">
      <c r="B29" s="51" t="s">
        <v>632</v>
      </c>
      <c r="C29" s="52"/>
      <c r="D29" s="53"/>
      <c r="E29" s="52"/>
      <c r="F29" s="52"/>
      <c r="G29" s="55"/>
      <c r="H29" s="946"/>
      <c r="I29" s="650"/>
      <c r="J29" s="665"/>
      <c r="K29" s="707"/>
      <c r="L29" s="520"/>
      <c r="M29" s="520"/>
      <c r="N29" s="520"/>
      <c r="O29" s="520"/>
      <c r="P29" s="520"/>
      <c r="Q29" s="520"/>
      <c r="R29" s="520"/>
      <c r="S29" s="1008"/>
      <c r="T29" s="534"/>
      <c r="U29" s="534">
        <f t="shared" si="0"/>
        <v>0</v>
      </c>
      <c r="V29" s="535"/>
      <c r="W29" s="911"/>
    </row>
    <row r="30" spans="2:23" ht="15" customHeight="1" x14ac:dyDescent="0.25">
      <c r="B30" s="138" t="s">
        <v>478</v>
      </c>
      <c r="C30" s="58"/>
      <c r="D30" s="59" t="s">
        <v>1159</v>
      </c>
      <c r="E30" s="58"/>
      <c r="F30" s="58" t="e">
        <v>#N/A</v>
      </c>
      <c r="G30" s="61">
        <v>0</v>
      </c>
      <c r="H30" s="943">
        <v>0</v>
      </c>
      <c r="I30" s="660"/>
      <c r="J30" s="655">
        <v>0</v>
      </c>
      <c r="K30" s="666">
        <v>0</v>
      </c>
      <c r="L30" s="177"/>
      <c r="M30" s="177"/>
      <c r="N30" s="46"/>
      <c r="O30" s="46"/>
      <c r="P30" s="46"/>
      <c r="Q30" s="46"/>
      <c r="R30" s="46"/>
      <c r="S30" s="924"/>
      <c r="T30" s="507"/>
      <c r="U30" s="507">
        <f t="shared" si="0"/>
        <v>0</v>
      </c>
      <c r="V30" s="280"/>
      <c r="W30" s="891"/>
    </row>
    <row r="31" spans="2:23" ht="15" customHeight="1" x14ac:dyDescent="0.25">
      <c r="B31" s="138" t="s">
        <v>479</v>
      </c>
      <c r="C31" s="58"/>
      <c r="D31" s="59" t="s">
        <v>1159</v>
      </c>
      <c r="E31" s="58"/>
      <c r="F31" s="58" t="e">
        <v>#N/A</v>
      </c>
      <c r="G31" s="61">
        <v>0</v>
      </c>
      <c r="H31" s="943">
        <v>0</v>
      </c>
      <c r="I31" s="660"/>
      <c r="J31" s="655">
        <v>0</v>
      </c>
      <c r="K31" s="666">
        <v>0</v>
      </c>
      <c r="L31" s="177"/>
      <c r="M31" s="177"/>
      <c r="N31" s="46"/>
      <c r="O31" s="46"/>
      <c r="P31" s="46"/>
      <c r="Q31" s="46"/>
      <c r="R31" s="46"/>
      <c r="S31" s="924"/>
      <c r="T31" s="507"/>
      <c r="U31" s="507">
        <f t="shared" si="0"/>
        <v>0</v>
      </c>
      <c r="V31" s="280"/>
      <c r="W31" s="891"/>
    </row>
    <row r="32" spans="2:23" ht="15" customHeight="1" x14ac:dyDescent="0.25">
      <c r="B32" s="73" t="s">
        <v>200</v>
      </c>
      <c r="C32" s="74"/>
      <c r="D32" s="182" t="s">
        <v>1159</v>
      </c>
      <c r="E32" s="74"/>
      <c r="F32" s="74" t="e">
        <v>#N/A</v>
      </c>
      <c r="G32" s="77">
        <v>0</v>
      </c>
      <c r="H32" s="945">
        <v>0</v>
      </c>
      <c r="I32" s="685"/>
      <c r="J32" s="662">
        <v>0</v>
      </c>
      <c r="K32" s="667">
        <v>0</v>
      </c>
      <c r="L32" s="495"/>
      <c r="M32" s="495"/>
      <c r="N32" s="79"/>
      <c r="O32" s="79"/>
      <c r="P32" s="79"/>
      <c r="Q32" s="79"/>
      <c r="R32" s="79"/>
      <c r="S32" s="929"/>
      <c r="T32" s="508"/>
      <c r="U32" s="508">
        <f t="shared" si="0"/>
        <v>0</v>
      </c>
      <c r="V32" s="505"/>
      <c r="W32" s="891"/>
    </row>
    <row r="33" spans="2:23" s="48" customFormat="1" ht="15" customHeight="1" x14ac:dyDescent="0.25">
      <c r="B33" s="51" t="s">
        <v>646</v>
      </c>
      <c r="C33" s="52"/>
      <c r="D33" s="53"/>
      <c r="E33" s="52"/>
      <c r="F33" s="52"/>
      <c r="G33" s="55"/>
      <c r="H33" s="946"/>
      <c r="I33" s="650"/>
      <c r="J33" s="665"/>
      <c r="K33" s="707"/>
      <c r="L33" s="520"/>
      <c r="M33" s="520"/>
      <c r="N33" s="520"/>
      <c r="O33" s="520"/>
      <c r="P33" s="520"/>
      <c r="Q33" s="520"/>
      <c r="R33" s="520"/>
      <c r="S33" s="1008"/>
      <c r="T33" s="534"/>
      <c r="U33" s="534">
        <f t="shared" si="0"/>
        <v>0</v>
      </c>
      <c r="V33" s="535"/>
      <c r="W33" s="911"/>
    </row>
    <row r="34" spans="2:23" ht="15" customHeight="1" x14ac:dyDescent="0.25">
      <c r="B34" s="138" t="s">
        <v>409</v>
      </c>
      <c r="C34" s="58"/>
      <c r="D34" s="59" t="s">
        <v>1159</v>
      </c>
      <c r="E34" s="58"/>
      <c r="F34" s="58" t="e">
        <v>#N/A</v>
      </c>
      <c r="G34" s="61">
        <v>0</v>
      </c>
      <c r="H34" s="943">
        <v>0</v>
      </c>
      <c r="I34" s="645"/>
      <c r="J34" s="655">
        <v>0</v>
      </c>
      <c r="K34" s="666">
        <v>0</v>
      </c>
      <c r="L34" s="177"/>
      <c r="M34" s="177"/>
      <c r="N34" s="46"/>
      <c r="O34" s="46"/>
      <c r="P34" s="46"/>
      <c r="Q34" s="46"/>
      <c r="R34" s="46"/>
      <c r="S34" s="924"/>
      <c r="T34" s="507"/>
      <c r="U34" s="507">
        <f t="shared" si="0"/>
        <v>0</v>
      </c>
      <c r="V34" s="280"/>
      <c r="W34" s="891"/>
    </row>
    <row r="35" spans="2:23" ht="15" customHeight="1" x14ac:dyDescent="0.25">
      <c r="B35" s="138" t="s">
        <v>311</v>
      </c>
      <c r="C35" s="58"/>
      <c r="D35" s="59" t="s">
        <v>1159</v>
      </c>
      <c r="E35" s="58"/>
      <c r="F35" s="58" t="e">
        <v>#N/A</v>
      </c>
      <c r="G35" s="61">
        <v>0</v>
      </c>
      <c r="H35" s="943">
        <v>0</v>
      </c>
      <c r="I35" s="645"/>
      <c r="J35" s="655">
        <v>0</v>
      </c>
      <c r="K35" s="666">
        <v>0</v>
      </c>
      <c r="L35" s="177"/>
      <c r="M35" s="177"/>
      <c r="N35" s="46"/>
      <c r="O35" s="46"/>
      <c r="P35" s="46"/>
      <c r="Q35" s="46"/>
      <c r="R35" s="46"/>
      <c r="S35" s="924"/>
      <c r="T35" s="507"/>
      <c r="U35" s="507">
        <f t="shared" si="0"/>
        <v>0</v>
      </c>
      <c r="V35" s="280"/>
      <c r="W35" s="891"/>
    </row>
    <row r="36" spans="2:23" ht="15" customHeight="1" x14ac:dyDescent="0.25">
      <c r="B36" s="138" t="s">
        <v>395</v>
      </c>
      <c r="C36" s="58"/>
      <c r="D36" s="59" t="s">
        <v>14</v>
      </c>
      <c r="E36" s="58"/>
      <c r="F36" s="58" t="e">
        <v>#N/A</v>
      </c>
      <c r="G36" s="61">
        <v>0</v>
      </c>
      <c r="H36" s="943">
        <v>0</v>
      </c>
      <c r="I36" s="645"/>
      <c r="J36" s="655">
        <v>0</v>
      </c>
      <c r="K36" s="666">
        <v>0</v>
      </c>
      <c r="L36" s="177"/>
      <c r="M36" s="177"/>
      <c r="N36" s="46"/>
      <c r="O36" s="46"/>
      <c r="P36" s="46"/>
      <c r="Q36" s="46"/>
      <c r="R36" s="46"/>
      <c r="S36" s="924"/>
      <c r="T36" s="507"/>
      <c r="U36" s="507">
        <f t="shared" si="0"/>
        <v>0</v>
      </c>
      <c r="V36" s="280"/>
      <c r="W36" s="891"/>
    </row>
    <row r="37" spans="2:23" ht="15" customHeight="1" x14ac:dyDescent="0.25">
      <c r="B37" s="138" t="s">
        <v>399</v>
      </c>
      <c r="C37" s="58"/>
      <c r="D37" s="59" t="s">
        <v>1159</v>
      </c>
      <c r="E37" s="58"/>
      <c r="F37" s="58" t="e">
        <v>#N/A</v>
      </c>
      <c r="G37" s="61">
        <v>0</v>
      </c>
      <c r="H37" s="943">
        <v>0</v>
      </c>
      <c r="I37" s="645"/>
      <c r="J37" s="655">
        <v>0</v>
      </c>
      <c r="K37" s="666">
        <v>0</v>
      </c>
      <c r="L37" s="177"/>
      <c r="M37" s="177"/>
      <c r="N37" s="46"/>
      <c r="O37" s="46"/>
      <c r="P37" s="46"/>
      <c r="Q37" s="46"/>
      <c r="R37" s="46"/>
      <c r="S37" s="924"/>
      <c r="T37" s="507"/>
      <c r="U37" s="507">
        <f t="shared" si="0"/>
        <v>0</v>
      </c>
      <c r="V37" s="280"/>
      <c r="W37" s="891"/>
    </row>
    <row r="38" spans="2:23" ht="15" customHeight="1" x14ac:dyDescent="0.25">
      <c r="B38" s="138" t="s">
        <v>396</v>
      </c>
      <c r="C38" s="58"/>
      <c r="D38" s="59" t="s">
        <v>1169</v>
      </c>
      <c r="E38" s="58"/>
      <c r="F38" s="58" t="e">
        <v>#N/A</v>
      </c>
      <c r="G38" s="61">
        <v>0</v>
      </c>
      <c r="H38" s="943">
        <v>0</v>
      </c>
      <c r="I38" s="645"/>
      <c r="J38" s="655">
        <v>0</v>
      </c>
      <c r="K38" s="666">
        <v>0</v>
      </c>
      <c r="L38" s="177"/>
      <c r="M38" s="177"/>
      <c r="N38" s="46"/>
      <c r="O38" s="46"/>
      <c r="P38" s="46"/>
      <c r="Q38" s="46"/>
      <c r="R38" s="46"/>
      <c r="S38" s="924"/>
      <c r="T38" s="507"/>
      <c r="U38" s="507">
        <f t="shared" ref="U38:U63" si="1">H38-S38</f>
        <v>0</v>
      </c>
      <c r="V38" s="280"/>
      <c r="W38" s="891"/>
    </row>
    <row r="39" spans="2:23" ht="15" customHeight="1" x14ac:dyDescent="0.25">
      <c r="B39" s="138" t="s">
        <v>386</v>
      </c>
      <c r="C39" s="58"/>
      <c r="D39" s="59" t="s">
        <v>1169</v>
      </c>
      <c r="E39" s="58"/>
      <c r="F39" s="58" t="e">
        <v>#N/A</v>
      </c>
      <c r="G39" s="61">
        <v>0</v>
      </c>
      <c r="H39" s="943">
        <v>0</v>
      </c>
      <c r="I39" s="645"/>
      <c r="J39" s="655">
        <v>0</v>
      </c>
      <c r="K39" s="666">
        <v>0</v>
      </c>
      <c r="L39" s="177"/>
      <c r="M39" s="177"/>
      <c r="N39" s="46"/>
      <c r="O39" s="46"/>
      <c r="P39" s="46"/>
      <c r="Q39" s="46"/>
      <c r="R39" s="46"/>
      <c r="S39" s="924"/>
      <c r="T39" s="507"/>
      <c r="U39" s="507">
        <f t="shared" si="1"/>
        <v>0</v>
      </c>
      <c r="V39" s="280"/>
      <c r="W39" s="891"/>
    </row>
    <row r="40" spans="2:23" ht="15" customHeight="1" x14ac:dyDescent="0.25">
      <c r="B40" s="73" t="s">
        <v>288</v>
      </c>
      <c r="C40" s="74"/>
      <c r="D40" s="182" t="s">
        <v>1159</v>
      </c>
      <c r="E40" s="74"/>
      <c r="F40" s="74" t="e">
        <v>#N/A</v>
      </c>
      <c r="G40" s="77">
        <v>0</v>
      </c>
      <c r="H40" s="945">
        <v>0</v>
      </c>
      <c r="I40" s="685"/>
      <c r="J40" s="662">
        <v>0</v>
      </c>
      <c r="K40" s="667">
        <v>0</v>
      </c>
      <c r="L40" s="495"/>
      <c r="M40" s="495"/>
      <c r="N40" s="79"/>
      <c r="O40" s="79"/>
      <c r="P40" s="79"/>
      <c r="Q40" s="79"/>
      <c r="R40" s="79"/>
      <c r="S40" s="929"/>
      <c r="T40" s="508"/>
      <c r="U40" s="508">
        <f t="shared" si="1"/>
        <v>0</v>
      </c>
      <c r="V40" s="505"/>
      <c r="W40" s="891"/>
    </row>
    <row r="41" spans="2:23" s="48" customFormat="1" ht="15" customHeight="1" x14ac:dyDescent="0.25">
      <c r="B41" s="85" t="s">
        <v>635</v>
      </c>
      <c r="C41" s="52"/>
      <c r="D41" s="53"/>
      <c r="E41" s="52"/>
      <c r="F41" s="52"/>
      <c r="G41" s="55"/>
      <c r="H41" s="946"/>
      <c r="I41" s="651"/>
      <c r="J41" s="665"/>
      <c r="K41" s="665"/>
      <c r="L41" s="520"/>
      <c r="M41" s="520"/>
      <c r="N41" s="520"/>
      <c r="O41" s="520"/>
      <c r="P41" s="520"/>
      <c r="Q41" s="520"/>
      <c r="R41" s="520"/>
      <c r="S41" s="1008"/>
      <c r="T41" s="534"/>
      <c r="U41" s="534">
        <f t="shared" si="1"/>
        <v>0</v>
      </c>
      <c r="V41" s="535"/>
      <c r="W41" s="911"/>
    </row>
    <row r="42" spans="2:23" ht="15" customHeight="1" x14ac:dyDescent="0.25">
      <c r="B42" s="138" t="s">
        <v>315</v>
      </c>
      <c r="C42" s="58"/>
      <c r="D42" s="59" t="s">
        <v>1159</v>
      </c>
      <c r="E42" s="58"/>
      <c r="F42" s="58" t="e">
        <v>#N/A</v>
      </c>
      <c r="G42" s="61">
        <v>0</v>
      </c>
      <c r="H42" s="943">
        <v>0</v>
      </c>
      <c r="I42" s="645"/>
      <c r="J42" s="655">
        <v>0</v>
      </c>
      <c r="K42" s="666">
        <v>0</v>
      </c>
      <c r="L42" s="177"/>
      <c r="M42" s="177"/>
      <c r="N42" s="137"/>
      <c r="O42" s="46"/>
      <c r="P42" s="46"/>
      <c r="Q42" s="46"/>
      <c r="R42" s="46"/>
      <c r="S42" s="924"/>
      <c r="T42" s="507"/>
      <c r="U42" s="507">
        <f t="shared" si="1"/>
        <v>0</v>
      </c>
      <c r="V42" s="280"/>
      <c r="W42" s="891"/>
    </row>
    <row r="43" spans="2:23" ht="15" customHeight="1" x14ac:dyDescent="0.25">
      <c r="B43" s="138" t="s">
        <v>316</v>
      </c>
      <c r="C43" s="58"/>
      <c r="D43" s="59" t="s">
        <v>1159</v>
      </c>
      <c r="E43" s="58"/>
      <c r="F43" s="58" t="e">
        <v>#N/A</v>
      </c>
      <c r="G43" s="61">
        <v>0</v>
      </c>
      <c r="H43" s="943">
        <v>0</v>
      </c>
      <c r="I43" s="645"/>
      <c r="J43" s="655">
        <v>0</v>
      </c>
      <c r="K43" s="666">
        <v>0</v>
      </c>
      <c r="L43" s="177"/>
      <c r="M43" s="177"/>
      <c r="N43" s="46"/>
      <c r="O43" s="46"/>
      <c r="P43" s="46"/>
      <c r="Q43" s="46"/>
      <c r="R43" s="46"/>
      <c r="S43" s="924"/>
      <c r="T43" s="507"/>
      <c r="U43" s="507">
        <f t="shared" si="1"/>
        <v>0</v>
      </c>
      <c r="V43" s="280"/>
      <c r="W43" s="891"/>
    </row>
    <row r="44" spans="2:23" ht="15" customHeight="1" x14ac:dyDescent="0.25">
      <c r="B44" s="73" t="s">
        <v>317</v>
      </c>
      <c r="C44" s="74"/>
      <c r="D44" s="182" t="s">
        <v>201</v>
      </c>
      <c r="E44" s="74"/>
      <c r="F44" s="74" t="e">
        <v>#N/A</v>
      </c>
      <c r="G44" s="77">
        <v>0</v>
      </c>
      <c r="H44" s="945">
        <v>0</v>
      </c>
      <c r="I44" s="685"/>
      <c r="J44" s="662">
        <v>0</v>
      </c>
      <c r="K44" s="667">
        <v>0</v>
      </c>
      <c r="L44" s="495"/>
      <c r="M44" s="495"/>
      <c r="N44" s="79"/>
      <c r="O44" s="79"/>
      <c r="P44" s="79"/>
      <c r="Q44" s="79"/>
      <c r="R44" s="79"/>
      <c r="S44" s="929"/>
      <c r="T44" s="508"/>
      <c r="U44" s="508">
        <f t="shared" si="1"/>
        <v>0</v>
      </c>
      <c r="V44" s="505"/>
      <c r="W44" s="891"/>
    </row>
    <row r="45" spans="2:23" s="48" customFormat="1" ht="15" customHeight="1" x14ac:dyDescent="0.25">
      <c r="B45" s="51" t="s">
        <v>661</v>
      </c>
      <c r="C45" s="52"/>
      <c r="D45" s="53"/>
      <c r="E45" s="52"/>
      <c r="F45" s="52"/>
      <c r="G45" s="55"/>
      <c r="H45" s="946"/>
      <c r="I45" s="650"/>
      <c r="J45" s="665"/>
      <c r="K45" s="707"/>
      <c r="L45" s="520"/>
      <c r="M45" s="520"/>
      <c r="N45" s="520"/>
      <c r="O45" s="520"/>
      <c r="P45" s="520"/>
      <c r="Q45" s="520"/>
      <c r="R45" s="520"/>
      <c r="S45" s="1008"/>
      <c r="T45" s="534"/>
      <c r="U45" s="534">
        <f t="shared" si="1"/>
        <v>0</v>
      </c>
      <c r="V45" s="535"/>
      <c r="W45" s="911"/>
    </row>
    <row r="46" spans="2:23" ht="15" customHeight="1" x14ac:dyDescent="0.25">
      <c r="B46" s="138" t="s">
        <v>30</v>
      </c>
      <c r="C46" s="58"/>
      <c r="D46" s="59" t="s">
        <v>1159</v>
      </c>
      <c r="E46" s="58"/>
      <c r="F46" s="58" t="s">
        <v>729</v>
      </c>
      <c r="G46" s="61">
        <v>8.9</v>
      </c>
      <c r="H46" s="943">
        <v>0</v>
      </c>
      <c r="I46" s="660"/>
      <c r="J46" s="655">
        <v>0</v>
      </c>
      <c r="K46" s="666">
        <v>0</v>
      </c>
      <c r="L46" s="177"/>
      <c r="M46" s="177"/>
      <c r="N46" s="46"/>
      <c r="O46" s="46"/>
      <c r="P46" s="46"/>
      <c r="Q46" s="46"/>
      <c r="R46" s="46"/>
      <c r="S46" s="924"/>
      <c r="T46" s="507"/>
      <c r="U46" s="507">
        <f t="shared" si="1"/>
        <v>0</v>
      </c>
      <c r="V46" s="280"/>
      <c r="W46" s="891"/>
    </row>
    <row r="47" spans="2:23" ht="15" customHeight="1" x14ac:dyDescent="0.25">
      <c r="B47" s="138" t="s">
        <v>31</v>
      </c>
      <c r="C47" s="58"/>
      <c r="D47" s="59" t="s">
        <v>20</v>
      </c>
      <c r="E47" s="58"/>
      <c r="F47" s="58" t="e">
        <v>#N/A</v>
      </c>
      <c r="G47" s="61">
        <v>0</v>
      </c>
      <c r="H47" s="943">
        <v>0</v>
      </c>
      <c r="I47" s="660"/>
      <c r="J47" s="655">
        <v>0</v>
      </c>
      <c r="K47" s="666">
        <v>0</v>
      </c>
      <c r="L47" s="177"/>
      <c r="M47" s="177"/>
      <c r="N47" s="46"/>
      <c r="O47" s="46"/>
      <c r="P47" s="46"/>
      <c r="Q47" s="46"/>
      <c r="R47" s="46"/>
      <c r="S47" s="924"/>
      <c r="T47" s="507"/>
      <c r="U47" s="507">
        <f t="shared" si="1"/>
        <v>0</v>
      </c>
      <c r="V47" s="280"/>
      <c r="W47" s="891"/>
    </row>
    <row r="48" spans="2:23" ht="15" customHeight="1" x14ac:dyDescent="0.25">
      <c r="B48" s="138" t="s">
        <v>32</v>
      </c>
      <c r="C48" s="58"/>
      <c r="D48" s="59" t="s">
        <v>14</v>
      </c>
      <c r="E48" s="58"/>
      <c r="F48" s="58" t="e">
        <v>#N/A</v>
      </c>
      <c r="G48" s="61">
        <v>0</v>
      </c>
      <c r="H48" s="943">
        <v>0</v>
      </c>
      <c r="I48" s="660"/>
      <c r="J48" s="655">
        <v>0</v>
      </c>
      <c r="K48" s="666">
        <v>0</v>
      </c>
      <c r="L48" s="177"/>
      <c r="M48" s="177"/>
      <c r="N48" s="46"/>
      <c r="O48" s="46"/>
      <c r="P48" s="46"/>
      <c r="Q48" s="46"/>
      <c r="R48" s="46"/>
      <c r="S48" s="924"/>
      <c r="T48" s="507"/>
      <c r="U48" s="507">
        <f t="shared" si="1"/>
        <v>0</v>
      </c>
      <c r="V48" s="280"/>
      <c r="W48" s="891"/>
    </row>
    <row r="49" spans="1:66" ht="15" customHeight="1" x14ac:dyDescent="0.25">
      <c r="B49" s="73" t="s">
        <v>11</v>
      </c>
      <c r="C49" s="74"/>
      <c r="D49" s="182" t="s">
        <v>201</v>
      </c>
      <c r="E49" s="74"/>
      <c r="F49" s="74" t="e">
        <v>#N/A</v>
      </c>
      <c r="G49" s="77">
        <v>20000</v>
      </c>
      <c r="H49" s="945">
        <v>0</v>
      </c>
      <c r="I49" s="685"/>
      <c r="J49" s="662">
        <v>0</v>
      </c>
      <c r="K49" s="667">
        <v>0</v>
      </c>
      <c r="L49" s="495"/>
      <c r="M49" s="495"/>
      <c r="N49" s="79"/>
      <c r="O49" s="79"/>
      <c r="P49" s="79"/>
      <c r="Q49" s="79"/>
      <c r="R49" s="79"/>
      <c r="S49" s="929"/>
      <c r="T49" s="508"/>
      <c r="U49" s="508">
        <f t="shared" si="1"/>
        <v>0</v>
      </c>
      <c r="V49" s="505"/>
      <c r="W49" s="891"/>
    </row>
    <row r="50" spans="1:66" s="48" customFormat="1" ht="15" customHeight="1" x14ac:dyDescent="0.25">
      <c r="B50" s="51" t="s">
        <v>21</v>
      </c>
      <c r="C50" s="52"/>
      <c r="D50" s="53"/>
      <c r="E50" s="52"/>
      <c r="F50" s="52"/>
      <c r="G50" s="55"/>
      <c r="H50" s="946"/>
      <c r="I50" s="650"/>
      <c r="J50" s="665"/>
      <c r="K50" s="707"/>
      <c r="L50" s="520"/>
      <c r="M50" s="520"/>
      <c r="N50" s="520"/>
      <c r="O50" s="520"/>
      <c r="P50" s="520"/>
      <c r="Q50" s="520"/>
      <c r="R50" s="520"/>
      <c r="S50" s="1008"/>
      <c r="T50" s="534"/>
      <c r="U50" s="534">
        <f t="shared" si="1"/>
        <v>0</v>
      </c>
      <c r="V50" s="535"/>
      <c r="W50" s="911"/>
    </row>
    <row r="51" spans="1:66" ht="15" customHeight="1" x14ac:dyDescent="0.25">
      <c r="B51" s="138" t="s">
        <v>283</v>
      </c>
      <c r="C51" s="58"/>
      <c r="D51" s="59" t="s">
        <v>201</v>
      </c>
      <c r="E51" s="58"/>
      <c r="F51" s="58" t="s">
        <v>753</v>
      </c>
      <c r="G51" s="61">
        <v>50000</v>
      </c>
      <c r="H51" s="943">
        <v>0</v>
      </c>
      <c r="I51" s="660"/>
      <c r="J51" s="655">
        <v>0</v>
      </c>
      <c r="K51" s="666">
        <v>0</v>
      </c>
      <c r="L51" s="177"/>
      <c r="M51" s="177"/>
      <c r="N51" s="46"/>
      <c r="O51" s="46"/>
      <c r="P51" s="46"/>
      <c r="Q51" s="46"/>
      <c r="R51" s="46"/>
      <c r="S51" s="924"/>
      <c r="T51" s="507"/>
      <c r="U51" s="507">
        <f t="shared" si="1"/>
        <v>0</v>
      </c>
      <c r="V51" s="280"/>
      <c r="W51" s="891"/>
    </row>
    <row r="52" spans="1:66" ht="15" customHeight="1" x14ac:dyDescent="0.25">
      <c r="B52" s="73" t="s">
        <v>284</v>
      </c>
      <c r="C52" s="74"/>
      <c r="D52" s="182" t="s">
        <v>8</v>
      </c>
      <c r="E52" s="74"/>
      <c r="F52" s="74" t="e">
        <v>#N/A</v>
      </c>
      <c r="G52" s="77">
        <v>0</v>
      </c>
      <c r="H52" s="945">
        <v>0</v>
      </c>
      <c r="I52" s="685"/>
      <c r="J52" s="662">
        <v>0</v>
      </c>
      <c r="K52" s="667">
        <v>0</v>
      </c>
      <c r="L52" s="495"/>
      <c r="M52" s="495"/>
      <c r="N52" s="79"/>
      <c r="O52" s="79"/>
      <c r="P52" s="79"/>
      <c r="Q52" s="79"/>
      <c r="R52" s="79"/>
      <c r="S52" s="929"/>
      <c r="T52" s="508"/>
      <c r="U52" s="508">
        <f t="shared" si="1"/>
        <v>0</v>
      </c>
      <c r="V52" s="505"/>
      <c r="W52" s="891"/>
    </row>
    <row r="53" spans="1:66" s="48" customFormat="1" ht="15" customHeight="1" x14ac:dyDescent="0.25">
      <c r="B53" s="51" t="s">
        <v>657</v>
      </c>
      <c r="C53" s="52"/>
      <c r="D53" s="53"/>
      <c r="E53" s="52"/>
      <c r="F53" s="52"/>
      <c r="G53" s="55"/>
      <c r="H53" s="946"/>
      <c r="I53" s="650"/>
      <c r="J53" s="665"/>
      <c r="K53" s="707"/>
      <c r="L53" s="520"/>
      <c r="M53" s="520"/>
      <c r="N53" s="520"/>
      <c r="O53" s="520"/>
      <c r="P53" s="520"/>
      <c r="Q53" s="520"/>
      <c r="R53" s="520"/>
      <c r="S53" s="1008"/>
      <c r="T53" s="534"/>
      <c r="U53" s="534">
        <f t="shared" si="1"/>
        <v>0</v>
      </c>
      <c r="V53" s="535"/>
      <c r="W53" s="911"/>
    </row>
    <row r="54" spans="1:66" s="48" customFormat="1" ht="15" customHeight="1" x14ac:dyDescent="0.25">
      <c r="B54" s="51" t="s">
        <v>658</v>
      </c>
      <c r="C54" s="52"/>
      <c r="D54" s="53"/>
      <c r="E54" s="52"/>
      <c r="F54" s="52"/>
      <c r="G54" s="55"/>
      <c r="H54" s="946"/>
      <c r="I54" s="650"/>
      <c r="J54" s="665"/>
      <c r="K54" s="707"/>
      <c r="L54" s="520"/>
      <c r="M54" s="520"/>
      <c r="N54" s="520"/>
      <c r="O54" s="520"/>
      <c r="P54" s="520"/>
      <c r="Q54" s="520"/>
      <c r="R54" s="520"/>
      <c r="S54" s="1008"/>
      <c r="T54" s="534"/>
      <c r="U54" s="534">
        <f t="shared" si="1"/>
        <v>0</v>
      </c>
      <c r="V54" s="535"/>
      <c r="W54" s="911"/>
    </row>
    <row r="55" spans="1:66" s="48" customFormat="1" ht="15" customHeight="1" x14ac:dyDescent="0.25">
      <c r="A55" s="43"/>
      <c r="B55" s="67" t="s">
        <v>400</v>
      </c>
      <c r="C55" s="58"/>
      <c r="D55" s="59" t="s">
        <v>1159</v>
      </c>
      <c r="E55" s="58"/>
      <c r="F55" s="58" t="e">
        <v>#N/A</v>
      </c>
      <c r="G55" s="61">
        <v>0</v>
      </c>
      <c r="H55" s="943">
        <v>0</v>
      </c>
      <c r="I55" s="660"/>
      <c r="J55" s="655">
        <v>0</v>
      </c>
      <c r="K55" s="666">
        <v>0</v>
      </c>
      <c r="L55" s="177"/>
      <c r="M55" s="177"/>
      <c r="N55" s="46"/>
      <c r="O55" s="46"/>
      <c r="P55" s="46"/>
      <c r="Q55" s="46"/>
      <c r="R55" s="46"/>
      <c r="S55" s="924"/>
      <c r="T55" s="507"/>
      <c r="U55" s="507">
        <f t="shared" si="1"/>
        <v>0</v>
      </c>
      <c r="V55" s="280"/>
      <c r="W55" s="891"/>
      <c r="X55" s="43"/>
      <c r="Y55" s="43"/>
      <c r="Z55" s="43"/>
      <c r="AA55" s="43"/>
      <c r="AB55" s="43"/>
      <c r="AC55" s="43"/>
      <c r="AD55" s="43"/>
      <c r="AE55" s="43"/>
      <c r="AF55" s="43"/>
      <c r="AG55" s="43"/>
      <c r="AH55" s="43"/>
      <c r="AI55" s="43"/>
      <c r="AJ55" s="43"/>
      <c r="AK55" s="43"/>
      <c r="AL55" s="43"/>
      <c r="AM55" s="43"/>
      <c r="AN55" s="43"/>
      <c r="AO55" s="43"/>
      <c r="AP55" s="43"/>
      <c r="AQ55" s="43"/>
      <c r="AR55" s="43"/>
      <c r="AS55" s="43"/>
      <c r="AT55" s="43"/>
      <c r="AU55" s="43"/>
      <c r="AV55" s="43"/>
      <c r="AW55" s="43"/>
      <c r="AX55" s="43"/>
      <c r="AY55" s="43"/>
      <c r="AZ55" s="43"/>
      <c r="BA55" s="43"/>
      <c r="BB55" s="43"/>
      <c r="BC55" s="43"/>
      <c r="BD55" s="43"/>
      <c r="BE55" s="43"/>
      <c r="BF55" s="43"/>
      <c r="BG55" s="43"/>
      <c r="BH55" s="43"/>
      <c r="BI55" s="43"/>
      <c r="BJ55" s="43"/>
      <c r="BK55" s="43"/>
      <c r="BL55" s="43"/>
      <c r="BM55" s="43"/>
      <c r="BN55" s="43"/>
    </row>
    <row r="56" spans="1:66" s="48" customFormat="1" ht="15" customHeight="1" x14ac:dyDescent="0.25">
      <c r="A56" s="43"/>
      <c r="B56" s="67" t="s">
        <v>401</v>
      </c>
      <c r="C56" s="58"/>
      <c r="D56" s="59" t="s">
        <v>402</v>
      </c>
      <c r="E56" s="58"/>
      <c r="F56" s="58" t="e">
        <v>#N/A</v>
      </c>
      <c r="G56" s="61">
        <v>0</v>
      </c>
      <c r="H56" s="943">
        <v>0</v>
      </c>
      <c r="I56" s="660"/>
      <c r="J56" s="655">
        <v>0</v>
      </c>
      <c r="K56" s="666">
        <v>0</v>
      </c>
      <c r="L56" s="177"/>
      <c r="M56" s="177"/>
      <c r="N56" s="46"/>
      <c r="O56" s="46"/>
      <c r="P56" s="46"/>
      <c r="Q56" s="46"/>
      <c r="R56" s="46"/>
      <c r="S56" s="924"/>
      <c r="T56" s="507"/>
      <c r="U56" s="507">
        <f t="shared" si="1"/>
        <v>0</v>
      </c>
      <c r="V56" s="280"/>
      <c r="W56" s="891"/>
      <c r="X56" s="43"/>
      <c r="Y56" s="43"/>
      <c r="Z56" s="43"/>
      <c r="AA56" s="43"/>
      <c r="AB56" s="43"/>
      <c r="AC56" s="43"/>
      <c r="AD56" s="43"/>
      <c r="AE56" s="43"/>
      <c r="AF56" s="43"/>
      <c r="AG56" s="43"/>
      <c r="AH56" s="43"/>
      <c r="AI56" s="43"/>
      <c r="AJ56" s="43"/>
      <c r="AK56" s="43"/>
      <c r="AL56" s="43"/>
      <c r="AM56" s="43"/>
      <c r="AN56" s="43"/>
      <c r="AO56" s="43"/>
      <c r="AP56" s="43"/>
      <c r="AQ56" s="43"/>
      <c r="AR56" s="43"/>
      <c r="AS56" s="43"/>
      <c r="AT56" s="43"/>
      <c r="AU56" s="43"/>
      <c r="AV56" s="43"/>
      <c r="AW56" s="43"/>
      <c r="AX56" s="43"/>
      <c r="AY56" s="43"/>
      <c r="AZ56" s="43"/>
      <c r="BA56" s="43"/>
      <c r="BB56" s="43"/>
      <c r="BC56" s="43"/>
      <c r="BD56" s="43"/>
      <c r="BE56" s="43"/>
      <c r="BF56" s="43"/>
      <c r="BG56" s="43"/>
      <c r="BH56" s="43"/>
      <c r="BI56" s="43"/>
      <c r="BJ56" s="43"/>
      <c r="BK56" s="43"/>
      <c r="BL56" s="43"/>
      <c r="BM56" s="43"/>
      <c r="BN56" s="43"/>
    </row>
    <row r="57" spans="1:66" s="48" customFormat="1" ht="15" customHeight="1" x14ac:dyDescent="0.25">
      <c r="A57" s="43"/>
      <c r="B57" s="67" t="s">
        <v>327</v>
      </c>
      <c r="C57" s="58"/>
      <c r="D57" s="59" t="s">
        <v>201</v>
      </c>
      <c r="E57" s="58"/>
      <c r="F57" s="58" t="e">
        <v>#N/A</v>
      </c>
      <c r="G57" s="61">
        <v>0</v>
      </c>
      <c r="H57" s="943">
        <v>0</v>
      </c>
      <c r="I57" s="660"/>
      <c r="J57" s="655">
        <v>0</v>
      </c>
      <c r="K57" s="666">
        <v>0</v>
      </c>
      <c r="L57" s="177"/>
      <c r="M57" s="177"/>
      <c r="N57" s="46"/>
      <c r="O57" s="46"/>
      <c r="P57" s="46"/>
      <c r="Q57" s="46"/>
      <c r="R57" s="46"/>
      <c r="S57" s="924"/>
      <c r="T57" s="507"/>
      <c r="U57" s="507">
        <f t="shared" si="1"/>
        <v>0</v>
      </c>
      <c r="V57" s="280"/>
      <c r="W57" s="891"/>
      <c r="X57" s="43"/>
      <c r="Y57" s="43"/>
      <c r="Z57" s="43"/>
      <c r="AA57" s="43"/>
      <c r="AB57" s="43"/>
      <c r="AC57" s="43"/>
      <c r="AD57" s="43"/>
      <c r="AE57" s="43"/>
      <c r="AF57" s="43"/>
      <c r="AG57" s="43"/>
      <c r="AH57" s="43"/>
      <c r="AI57" s="43"/>
      <c r="AJ57" s="43"/>
      <c r="AK57" s="43"/>
      <c r="AL57" s="43"/>
      <c r="AM57" s="43"/>
      <c r="AN57" s="43"/>
      <c r="AO57" s="43"/>
      <c r="AP57" s="43"/>
      <c r="AQ57" s="43"/>
      <c r="AR57" s="43"/>
      <c r="AS57" s="43"/>
      <c r="AT57" s="43"/>
      <c r="AU57" s="43"/>
      <c r="AV57" s="43"/>
      <c r="AW57" s="43"/>
      <c r="AX57" s="43"/>
      <c r="AY57" s="43"/>
      <c r="AZ57" s="43"/>
      <c r="BA57" s="43"/>
      <c r="BB57" s="43"/>
      <c r="BC57" s="43"/>
      <c r="BD57" s="43"/>
      <c r="BE57" s="43"/>
      <c r="BF57" s="43"/>
      <c r="BG57" s="43"/>
      <c r="BH57" s="43"/>
      <c r="BI57" s="43"/>
      <c r="BJ57" s="43"/>
      <c r="BK57" s="43"/>
      <c r="BL57" s="43"/>
      <c r="BM57" s="43"/>
      <c r="BN57" s="43"/>
    </row>
    <row r="58" spans="1:66" s="48" customFormat="1" ht="15" customHeight="1" x14ac:dyDescent="0.25">
      <c r="A58" s="43"/>
      <c r="B58" s="73" t="s">
        <v>328</v>
      </c>
      <c r="C58" s="74"/>
      <c r="D58" s="182" t="s">
        <v>201</v>
      </c>
      <c r="E58" s="74"/>
      <c r="F58" s="74" t="e">
        <v>#N/A</v>
      </c>
      <c r="G58" s="77">
        <v>0</v>
      </c>
      <c r="H58" s="945">
        <v>0</v>
      </c>
      <c r="I58" s="685"/>
      <c r="J58" s="662">
        <v>0</v>
      </c>
      <c r="K58" s="667">
        <v>0</v>
      </c>
      <c r="L58" s="495"/>
      <c r="M58" s="495"/>
      <c r="N58" s="79"/>
      <c r="O58" s="79"/>
      <c r="P58" s="79"/>
      <c r="Q58" s="79"/>
      <c r="R58" s="79"/>
      <c r="S58" s="929"/>
      <c r="T58" s="508"/>
      <c r="U58" s="508">
        <f t="shared" si="1"/>
        <v>0</v>
      </c>
      <c r="V58" s="505"/>
      <c r="W58" s="891"/>
      <c r="X58" s="43"/>
      <c r="Y58" s="43"/>
      <c r="Z58" s="43"/>
      <c r="AA58" s="43"/>
      <c r="AB58" s="43"/>
      <c r="AC58" s="43"/>
      <c r="AD58" s="43"/>
      <c r="AE58" s="43"/>
      <c r="AF58" s="43"/>
      <c r="AG58" s="43"/>
      <c r="AH58" s="43"/>
      <c r="AI58" s="43"/>
      <c r="AJ58" s="43"/>
      <c r="AK58" s="43"/>
      <c r="AL58" s="43"/>
      <c r="AM58" s="43"/>
      <c r="AN58" s="43"/>
      <c r="AO58" s="43"/>
      <c r="AP58" s="43"/>
      <c r="AQ58" s="43"/>
      <c r="AR58" s="43"/>
      <c r="AS58" s="43"/>
      <c r="AT58" s="43"/>
      <c r="AU58" s="43"/>
      <c r="AV58" s="43"/>
      <c r="AW58" s="43"/>
      <c r="AX58" s="43"/>
      <c r="AY58" s="43"/>
      <c r="AZ58" s="43"/>
      <c r="BA58" s="43"/>
      <c r="BB58" s="43"/>
      <c r="BC58" s="43"/>
      <c r="BD58" s="43"/>
      <c r="BE58" s="43"/>
      <c r="BF58" s="43"/>
      <c r="BG58" s="43"/>
      <c r="BH58" s="43"/>
      <c r="BI58" s="43"/>
      <c r="BJ58" s="43"/>
      <c r="BK58" s="43"/>
      <c r="BL58" s="43"/>
      <c r="BM58" s="43"/>
      <c r="BN58" s="43"/>
    </row>
    <row r="59" spans="1:66" ht="15" customHeight="1" x14ac:dyDescent="0.25">
      <c r="B59" s="245"/>
      <c r="C59" s="223"/>
      <c r="D59" s="224"/>
      <c r="E59" s="223"/>
      <c r="F59" s="223"/>
      <c r="G59" s="225" t="s">
        <v>654</v>
      </c>
      <c r="H59" s="944">
        <v>1E-4</v>
      </c>
      <c r="I59" s="708"/>
      <c r="J59" s="709"/>
      <c r="K59" s="709"/>
      <c r="L59" s="177"/>
      <c r="M59" s="177"/>
      <c r="N59" s="46"/>
      <c r="O59" s="46"/>
      <c r="P59" s="46"/>
      <c r="Q59" s="46"/>
      <c r="R59" s="46"/>
      <c r="S59" s="924"/>
      <c r="T59" s="507"/>
      <c r="U59" s="507">
        <f t="shared" si="1"/>
        <v>1E-4</v>
      </c>
      <c r="V59" s="280"/>
      <c r="W59" s="891"/>
    </row>
    <row r="60" spans="1:66" ht="15" customHeight="1" x14ac:dyDescent="0.25">
      <c r="B60" s="138" t="s">
        <v>653</v>
      </c>
      <c r="C60" s="69"/>
      <c r="D60" s="59" t="s">
        <v>59</v>
      </c>
      <c r="E60" s="214"/>
      <c r="F60" s="58"/>
      <c r="G60" s="215"/>
      <c r="H60" s="943"/>
      <c r="I60" s="660"/>
      <c r="J60" s="655"/>
      <c r="K60" s="655"/>
      <c r="L60" s="177"/>
      <c r="M60" s="177"/>
      <c r="N60" s="46"/>
      <c r="O60" s="46"/>
      <c r="P60" s="46"/>
      <c r="Q60" s="46"/>
      <c r="R60" s="46"/>
      <c r="S60" s="924"/>
      <c r="T60" s="507"/>
      <c r="U60" s="507">
        <f t="shared" si="1"/>
        <v>0</v>
      </c>
      <c r="V60" s="280"/>
      <c r="W60" s="891"/>
    </row>
    <row r="61" spans="1:66" ht="15" customHeight="1" x14ac:dyDescent="0.25">
      <c r="B61" s="73"/>
      <c r="C61" s="74"/>
      <c r="D61" s="182"/>
      <c r="E61" s="74"/>
      <c r="F61" s="74"/>
      <c r="G61" s="77" t="s">
        <v>655</v>
      </c>
      <c r="H61" s="945">
        <v>0</v>
      </c>
      <c r="I61" s="685"/>
      <c r="J61" s="662"/>
      <c r="K61" s="667">
        <v>0</v>
      </c>
      <c r="L61" s="495"/>
      <c r="M61" s="495"/>
      <c r="N61" s="79"/>
      <c r="O61" s="79"/>
      <c r="P61" s="79"/>
      <c r="Q61" s="79"/>
      <c r="R61" s="79"/>
      <c r="S61" s="929"/>
      <c r="T61" s="508"/>
      <c r="U61" s="508">
        <f t="shared" si="1"/>
        <v>0</v>
      </c>
      <c r="V61" s="505"/>
      <c r="W61" s="891"/>
    </row>
    <row r="62" spans="1:66" s="48" customFormat="1" ht="15" customHeight="1" x14ac:dyDescent="0.25">
      <c r="B62" s="51" t="s">
        <v>659</v>
      </c>
      <c r="C62" s="52"/>
      <c r="D62" s="53"/>
      <c r="E62" s="52"/>
      <c r="F62" s="52"/>
      <c r="G62" s="55"/>
      <c r="H62" s="946"/>
      <c r="I62" s="651"/>
      <c r="J62" s="665"/>
      <c r="K62" s="665"/>
      <c r="L62" s="520"/>
      <c r="M62" s="520"/>
      <c r="N62" s="520"/>
      <c r="O62" s="520"/>
      <c r="P62" s="520"/>
      <c r="Q62" s="520"/>
      <c r="R62" s="520"/>
      <c r="S62" s="1008"/>
      <c r="T62" s="534"/>
      <c r="U62" s="534">
        <f t="shared" si="1"/>
        <v>0</v>
      </c>
      <c r="V62" s="535"/>
      <c r="W62" s="911"/>
    </row>
    <row r="63" spans="1:66" s="48" customFormat="1" ht="15" customHeight="1" thickBot="1" x14ac:dyDescent="0.3">
      <c r="A63" s="43"/>
      <c r="B63" s="67" t="s">
        <v>408</v>
      </c>
      <c r="C63" s="58"/>
      <c r="D63" s="59" t="s">
        <v>201</v>
      </c>
      <c r="E63" s="58"/>
      <c r="F63" s="58" t="e">
        <v>#N/A</v>
      </c>
      <c r="G63" s="61">
        <v>0</v>
      </c>
      <c r="H63" s="943">
        <v>0</v>
      </c>
      <c r="I63" s="645"/>
      <c r="J63" s="655"/>
      <c r="K63" s="655">
        <v>0</v>
      </c>
      <c r="L63" s="177"/>
      <c r="M63" s="177"/>
      <c r="N63" s="46"/>
      <c r="O63" s="46"/>
      <c r="P63" s="46"/>
      <c r="Q63" s="46"/>
      <c r="R63" s="46"/>
      <c r="S63" s="924"/>
      <c r="T63" s="507"/>
      <c r="U63" s="507">
        <f t="shared" si="1"/>
        <v>0</v>
      </c>
      <c r="V63" s="280"/>
      <c r="W63" s="891"/>
      <c r="X63" s="43"/>
      <c r="Y63" s="43"/>
      <c r="Z63" s="43"/>
      <c r="AA63" s="43"/>
      <c r="AB63" s="43"/>
      <c r="AC63" s="43"/>
      <c r="AD63" s="43"/>
      <c r="AE63" s="43"/>
      <c r="AF63" s="43"/>
      <c r="AG63" s="43"/>
      <c r="AH63" s="43"/>
      <c r="AI63" s="43"/>
      <c r="AJ63" s="43"/>
      <c r="AK63" s="43"/>
      <c r="AL63" s="43"/>
      <c r="AM63" s="43"/>
      <c r="AN63" s="43"/>
      <c r="AO63" s="43"/>
      <c r="AP63" s="43"/>
      <c r="AQ63" s="43"/>
      <c r="AR63" s="43"/>
      <c r="AS63" s="43"/>
      <c r="AT63" s="43"/>
      <c r="AU63" s="43"/>
      <c r="AV63" s="43"/>
      <c r="AW63" s="43"/>
      <c r="AX63" s="43"/>
      <c r="AY63" s="43"/>
      <c r="AZ63" s="43"/>
      <c r="BA63" s="43"/>
      <c r="BB63" s="43"/>
      <c r="BC63" s="43"/>
      <c r="BD63" s="43"/>
      <c r="BE63" s="43"/>
      <c r="BF63" s="43"/>
      <c r="BG63" s="43"/>
      <c r="BH63" s="43"/>
      <c r="BI63" s="43"/>
      <c r="BJ63" s="43"/>
      <c r="BK63" s="43"/>
      <c r="BL63" s="43"/>
      <c r="BM63" s="43"/>
      <c r="BN63" s="43"/>
    </row>
    <row r="64" spans="1:66" ht="15" customHeight="1" x14ac:dyDescent="0.25">
      <c r="B64" s="86"/>
      <c r="C64" s="87"/>
      <c r="D64" s="88"/>
      <c r="E64" s="89"/>
      <c r="F64" s="172"/>
      <c r="G64" s="173" t="s">
        <v>353</v>
      </c>
      <c r="H64" s="947">
        <v>73984.500100000005</v>
      </c>
      <c r="I64" s="702"/>
      <c r="J64" s="669">
        <v>36992.25</v>
      </c>
      <c r="K64" s="669">
        <v>36992.25</v>
      </c>
      <c r="L64" s="482"/>
      <c r="M64" s="482"/>
      <c r="N64" s="50"/>
      <c r="O64" s="50"/>
      <c r="P64" s="50"/>
      <c r="Q64" s="50"/>
      <c r="R64" s="50"/>
      <c r="S64" s="1009">
        <f>SUM(S6:S63)</f>
        <v>71969.349300000002</v>
      </c>
      <c r="T64" s="1023" t="s">
        <v>1114</v>
      </c>
      <c r="U64" s="441">
        <f>SUM(U6:U63)</f>
        <v>2015.1508000000072</v>
      </c>
      <c r="V64" s="299"/>
      <c r="W64" s="1007">
        <f>S64</f>
        <v>71969.349300000002</v>
      </c>
    </row>
    <row r="65" spans="2:23" ht="15" customHeight="1" thickBot="1" x14ac:dyDescent="0.3">
      <c r="B65" s="123"/>
      <c r="C65" s="98"/>
      <c r="D65" s="96"/>
      <c r="E65" s="97"/>
      <c r="F65" s="98"/>
      <c r="G65" s="99" t="s">
        <v>354</v>
      </c>
      <c r="H65" s="939"/>
      <c r="I65" s="704"/>
      <c r="J65" s="673">
        <v>0.49999999932418276</v>
      </c>
      <c r="K65" s="673">
        <v>0.49999999932418276</v>
      </c>
      <c r="L65" s="484"/>
      <c r="M65" s="484"/>
      <c r="N65" s="95"/>
      <c r="O65" s="95"/>
      <c r="P65" s="95"/>
      <c r="Q65" s="95"/>
      <c r="R65" s="95"/>
      <c r="S65" s="509"/>
      <c r="T65" s="509"/>
      <c r="U65" s="314"/>
      <c r="V65" s="283"/>
      <c r="W65" s="891"/>
    </row>
    <row r="66" spans="2:23" ht="15" customHeight="1" x14ac:dyDescent="0.25">
      <c r="B66" s="58"/>
      <c r="C66" s="58"/>
      <c r="D66" s="59"/>
      <c r="E66" s="58"/>
      <c r="F66" s="58"/>
      <c r="G66" s="61"/>
      <c r="H66" s="213"/>
      <c r="I66" s="1010"/>
      <c r="J66" s="213"/>
      <c r="K66" s="1011"/>
      <c r="L66" s="68"/>
      <c r="M66" s="68"/>
      <c r="N66" s="68"/>
      <c r="O66" s="68"/>
      <c r="P66" s="68"/>
      <c r="Q66" s="68"/>
      <c r="R66" s="68"/>
      <c r="S66" s="1012"/>
      <c r="T66" s="1012"/>
      <c r="U66" s="68"/>
      <c r="V66" s="1013"/>
      <c r="W66" s="68"/>
    </row>
    <row r="67" spans="2:23" ht="15" customHeight="1" x14ac:dyDescent="0.25">
      <c r="B67" s="58" t="s">
        <v>656</v>
      </c>
      <c r="C67" s="58"/>
      <c r="D67" s="59"/>
      <c r="E67" s="58"/>
      <c r="F67" s="58"/>
      <c r="G67" s="61"/>
      <c r="H67" s="213"/>
      <c r="I67" s="1010"/>
      <c r="J67" s="213"/>
      <c r="K67" s="1011"/>
      <c r="L67" s="68"/>
      <c r="M67" s="68"/>
      <c r="N67" s="68"/>
      <c r="O67" s="68"/>
      <c r="P67" s="68"/>
      <c r="Q67" s="68"/>
      <c r="R67" s="68"/>
      <c r="S67" s="1012"/>
      <c r="T67" s="1012"/>
      <c r="U67" s="68"/>
      <c r="V67" s="1013"/>
      <c r="W67" s="68"/>
    </row>
    <row r="68" spans="2:23" ht="15" customHeight="1" x14ac:dyDescent="0.25">
      <c r="B68" s="109" t="s">
        <v>411</v>
      </c>
      <c r="C68" s="109"/>
      <c r="D68" s="211"/>
      <c r="H68" s="213"/>
      <c r="I68" s="1010"/>
      <c r="J68" s="213"/>
      <c r="K68" s="1011"/>
      <c r="L68" s="68"/>
      <c r="M68" s="68"/>
      <c r="N68" s="68"/>
      <c r="O68" s="68"/>
      <c r="P68" s="68"/>
      <c r="Q68" s="68"/>
      <c r="R68" s="68"/>
      <c r="S68" s="1012"/>
      <c r="T68" s="1012"/>
      <c r="U68" s="68"/>
      <c r="V68" s="1013"/>
      <c r="W68" s="68"/>
    </row>
    <row r="69" spans="2:23" x14ac:dyDescent="0.25">
      <c r="B69" s="109"/>
      <c r="C69" s="109"/>
      <c r="D69" s="211"/>
      <c r="H69" s="213"/>
      <c r="I69" s="1010"/>
      <c r="J69" s="213"/>
      <c r="K69" s="1011"/>
      <c r="L69" s="68"/>
      <c r="M69" s="68"/>
      <c r="N69" s="68"/>
      <c r="O69" s="68"/>
      <c r="P69" s="68"/>
      <c r="Q69" s="68"/>
      <c r="R69" s="68"/>
      <c r="S69" s="1012"/>
      <c r="T69" s="1012"/>
      <c r="U69" s="68"/>
      <c r="V69" s="1013"/>
      <c r="W69" s="68"/>
    </row>
    <row r="70" spans="2:23" x14ac:dyDescent="0.25">
      <c r="B70" s="109"/>
      <c r="C70" s="109"/>
      <c r="D70" s="211"/>
      <c r="H70" s="213"/>
      <c r="I70" s="1010"/>
      <c r="J70" s="213"/>
      <c r="K70" s="1011"/>
      <c r="L70" s="68"/>
      <c r="M70" s="68"/>
      <c r="N70" s="68"/>
      <c r="O70" s="68"/>
      <c r="P70" s="68"/>
      <c r="Q70" s="68"/>
      <c r="R70" s="68"/>
      <c r="S70" s="1012"/>
      <c r="T70" s="1012"/>
      <c r="U70" s="68"/>
      <c r="V70" s="1013"/>
      <c r="W70" s="68"/>
    </row>
    <row r="71" spans="2:23" x14ac:dyDescent="0.25">
      <c r="B71" s="109"/>
      <c r="C71" s="109"/>
      <c r="D71" s="211"/>
      <c r="H71" s="213"/>
      <c r="I71" s="1010"/>
      <c r="J71" s="213"/>
      <c r="K71" s="1011"/>
      <c r="L71" s="68"/>
      <c r="M71" s="68"/>
      <c r="N71" s="68"/>
      <c r="O71" s="68"/>
      <c r="P71" s="68"/>
      <c r="Q71" s="68"/>
      <c r="R71" s="68"/>
      <c r="S71" s="1012"/>
      <c r="T71" s="1012"/>
      <c r="U71" s="68"/>
      <c r="V71" s="1013"/>
      <c r="W71" s="68"/>
    </row>
    <row r="72" spans="2:23" ht="24.9" customHeight="1" x14ac:dyDescent="0.25">
      <c r="B72" s="109"/>
      <c r="C72" s="109"/>
      <c r="D72" s="211"/>
      <c r="H72" s="213"/>
      <c r="I72" s="1010"/>
      <c r="J72" s="213"/>
      <c r="K72" s="1011"/>
      <c r="L72" s="68"/>
      <c r="M72" s="68"/>
      <c r="N72" s="68"/>
      <c r="O72" s="68"/>
      <c r="P72" s="68"/>
      <c r="Q72" s="68"/>
      <c r="R72" s="68"/>
      <c r="S72" s="1012"/>
      <c r="T72" s="1012"/>
      <c r="U72" s="68"/>
      <c r="V72" s="1013"/>
      <c r="W72" s="68"/>
    </row>
    <row r="73" spans="2:23" x14ac:dyDescent="0.25">
      <c r="B73" s="109"/>
      <c r="C73" s="109"/>
      <c r="D73" s="211"/>
      <c r="H73" s="213"/>
      <c r="I73" s="1010"/>
      <c r="J73" s="213"/>
      <c r="K73" s="1011"/>
      <c r="L73" s="68"/>
      <c r="M73" s="68"/>
      <c r="N73" s="68"/>
      <c r="O73" s="68"/>
      <c r="P73" s="68"/>
      <c r="Q73" s="68"/>
      <c r="R73" s="68"/>
      <c r="S73" s="1012"/>
      <c r="T73" s="1012"/>
      <c r="U73" s="68"/>
      <c r="V73" s="1013"/>
      <c r="W73" s="68"/>
    </row>
    <row r="74" spans="2:23" x14ac:dyDescent="0.25">
      <c r="B74" s="109"/>
      <c r="C74" s="109"/>
      <c r="D74" s="211"/>
      <c r="H74" s="213"/>
      <c r="I74" s="1010"/>
      <c r="J74" s="213"/>
      <c r="K74" s="1011"/>
      <c r="L74" s="68"/>
      <c r="M74" s="68"/>
      <c r="N74" s="68"/>
      <c r="O74" s="68"/>
      <c r="P74" s="68"/>
      <c r="Q74" s="68"/>
      <c r="R74" s="68"/>
      <c r="S74" s="1012"/>
      <c r="T74" s="1012"/>
      <c r="U74" s="68"/>
      <c r="V74" s="1013"/>
      <c r="W74" s="68"/>
    </row>
    <row r="75" spans="2:23" x14ac:dyDescent="0.25">
      <c r="B75" s="109"/>
      <c r="C75" s="109"/>
      <c r="D75" s="211"/>
      <c r="H75" s="213"/>
      <c r="I75" s="1010"/>
      <c r="J75" s="213"/>
      <c r="K75" s="1011"/>
      <c r="L75" s="68"/>
      <c r="M75" s="68"/>
      <c r="N75" s="68"/>
      <c r="O75" s="68"/>
      <c r="P75" s="68"/>
      <c r="Q75" s="68"/>
      <c r="R75" s="68"/>
      <c r="S75" s="1012"/>
      <c r="T75" s="1012"/>
      <c r="U75" s="68"/>
      <c r="V75" s="1013"/>
      <c r="W75" s="68"/>
    </row>
    <row r="76" spans="2:23" ht="24.9" customHeight="1" x14ac:dyDescent="0.25">
      <c r="B76" s="109"/>
      <c r="C76" s="109"/>
      <c r="D76" s="211"/>
      <c r="H76" s="213"/>
      <c r="I76" s="1014"/>
      <c r="J76" s="213"/>
      <c r="K76" s="1015"/>
      <c r="L76" s="68"/>
      <c r="M76" s="68"/>
      <c r="N76" s="68"/>
      <c r="O76" s="68"/>
      <c r="P76" s="68"/>
      <c r="Q76" s="68"/>
      <c r="R76" s="68"/>
      <c r="S76" s="1012"/>
      <c r="T76" s="1012"/>
      <c r="U76" s="68"/>
      <c r="V76" s="1013"/>
      <c r="W76" s="68"/>
    </row>
    <row r="77" spans="2:23" x14ac:dyDescent="0.25">
      <c r="B77" s="109"/>
      <c r="C77" s="109"/>
      <c r="D77" s="211"/>
      <c r="H77" s="68"/>
      <c r="I77" s="68"/>
      <c r="J77" s="68"/>
      <c r="K77" s="68"/>
      <c r="L77" s="68"/>
      <c r="M77" s="68"/>
      <c r="N77" s="68"/>
      <c r="O77" s="68"/>
      <c r="P77" s="68"/>
      <c r="Q77" s="68"/>
      <c r="R77" s="68"/>
      <c r="S77" s="1012"/>
      <c r="T77" s="1012"/>
      <c r="U77" s="68"/>
      <c r="V77" s="1013"/>
      <c r="W77" s="68"/>
    </row>
    <row r="78" spans="2:23" x14ac:dyDescent="0.25">
      <c r="B78" s="109"/>
      <c r="C78" s="109"/>
      <c r="D78" s="211"/>
      <c r="H78" s="68"/>
      <c r="I78" s="68"/>
      <c r="J78" s="68"/>
      <c r="K78" s="68"/>
      <c r="L78" s="68"/>
      <c r="M78" s="68"/>
      <c r="N78" s="68"/>
      <c r="O78" s="68"/>
      <c r="P78" s="68"/>
      <c r="Q78" s="68"/>
      <c r="R78" s="68"/>
      <c r="S78" s="1012"/>
      <c r="T78" s="1012"/>
      <c r="U78" s="68"/>
      <c r="V78" s="1013"/>
      <c r="W78" s="68"/>
    </row>
    <row r="79" spans="2:23" x14ac:dyDescent="0.25">
      <c r="B79" s="109"/>
      <c r="C79" s="109"/>
      <c r="D79" s="211"/>
      <c r="H79" s="213"/>
      <c r="I79" s="68"/>
      <c r="J79" s="68"/>
      <c r="K79" s="68"/>
      <c r="L79" s="68"/>
      <c r="M79" s="68"/>
      <c r="N79" s="68"/>
      <c r="O79" s="68"/>
      <c r="P79" s="68"/>
      <c r="Q79" s="68"/>
      <c r="R79" s="68"/>
      <c r="S79" s="1012"/>
      <c r="T79" s="1012"/>
      <c r="U79" s="68"/>
      <c r="V79" s="1013"/>
      <c r="W79" s="68"/>
    </row>
    <row r="80" spans="2:23" x14ac:dyDescent="0.25">
      <c r="B80" s="109"/>
      <c r="C80" s="109"/>
      <c r="D80" s="211"/>
      <c r="H80" s="213"/>
      <c r="I80" s="68"/>
      <c r="J80" s="68"/>
      <c r="K80" s="68"/>
      <c r="L80" s="68"/>
      <c r="M80" s="68"/>
      <c r="N80" s="68"/>
      <c r="O80" s="68"/>
      <c r="P80" s="68"/>
      <c r="Q80" s="68"/>
      <c r="R80" s="68"/>
      <c r="S80" s="1012"/>
      <c r="T80" s="1012"/>
      <c r="U80" s="68"/>
      <c r="V80" s="1013"/>
      <c r="W80" s="68"/>
    </row>
    <row r="81" spans="2:23" ht="24.9" customHeight="1" x14ac:dyDescent="0.25">
      <c r="B81" s="109"/>
      <c r="C81" s="109"/>
      <c r="D81" s="211"/>
      <c r="H81" s="213"/>
      <c r="I81" s="68"/>
      <c r="J81" s="68"/>
      <c r="K81" s="68"/>
      <c r="L81" s="68"/>
      <c r="M81" s="68"/>
      <c r="N81" s="68"/>
      <c r="O81" s="68"/>
      <c r="P81" s="68"/>
      <c r="Q81" s="68"/>
      <c r="R81" s="68"/>
      <c r="S81" s="1012"/>
      <c r="T81" s="1012"/>
      <c r="U81" s="68"/>
      <c r="V81" s="1013"/>
      <c r="W81" s="68"/>
    </row>
    <row r="82" spans="2:23" ht="15.75" customHeight="1" x14ac:dyDescent="0.25">
      <c r="D82" s="43"/>
      <c r="E82" s="43"/>
      <c r="F82" s="43"/>
      <c r="H82" s="68"/>
      <c r="I82" s="68"/>
      <c r="J82" s="68"/>
      <c r="K82" s="68"/>
      <c r="L82" s="68"/>
      <c r="M82" s="68"/>
      <c r="N82" s="68"/>
      <c r="O82" s="68"/>
      <c r="P82" s="68"/>
      <c r="Q82" s="68"/>
      <c r="R82" s="68"/>
      <c r="S82" s="1012"/>
      <c r="T82" s="1012"/>
      <c r="U82" s="68"/>
      <c r="V82" s="1013"/>
      <c r="W82" s="68"/>
    </row>
    <row r="83" spans="2:23" x14ac:dyDescent="0.25">
      <c r="D83" s="43"/>
      <c r="E83" s="43"/>
      <c r="F83" s="43"/>
      <c r="H83" s="68"/>
      <c r="I83" s="68"/>
      <c r="J83" s="68"/>
      <c r="K83" s="68"/>
      <c r="L83" s="68"/>
      <c r="M83" s="68"/>
      <c r="N83" s="68"/>
      <c r="O83" s="68"/>
      <c r="P83" s="68"/>
      <c r="Q83" s="68"/>
      <c r="R83" s="68"/>
      <c r="S83" s="1012"/>
      <c r="T83" s="1012"/>
      <c r="U83" s="68"/>
      <c r="V83" s="1013"/>
      <c r="W83" s="68"/>
    </row>
    <row r="84" spans="2:23" x14ac:dyDescent="0.25">
      <c r="D84" s="43"/>
      <c r="E84" s="43"/>
      <c r="F84" s="43"/>
      <c r="H84" s="68"/>
      <c r="I84" s="68"/>
      <c r="J84" s="68"/>
      <c r="K84" s="68"/>
      <c r="L84" s="68"/>
      <c r="M84" s="68"/>
      <c r="N84" s="68"/>
      <c r="O84" s="68"/>
      <c r="P84" s="68"/>
      <c r="Q84" s="68"/>
      <c r="R84" s="68"/>
      <c r="S84" s="1012"/>
      <c r="T84" s="1012"/>
      <c r="U84" s="68"/>
      <c r="V84" s="1013"/>
      <c r="W84" s="68"/>
    </row>
    <row r="85" spans="2:23" x14ac:dyDescent="0.25">
      <c r="D85" s="43"/>
      <c r="E85" s="43"/>
      <c r="F85" s="43"/>
      <c r="H85" s="68"/>
      <c r="I85" s="68"/>
      <c r="J85" s="68"/>
      <c r="K85" s="68"/>
      <c r="L85" s="68"/>
      <c r="M85" s="68"/>
      <c r="N85" s="68"/>
      <c r="O85" s="68"/>
      <c r="P85" s="68"/>
      <c r="Q85" s="212"/>
      <c r="R85" s="68"/>
      <c r="S85" s="1012"/>
      <c r="T85" s="1012"/>
      <c r="U85" s="68"/>
      <c r="V85" s="1013"/>
      <c r="W85" s="68"/>
    </row>
    <row r="86" spans="2:23" x14ac:dyDescent="0.25">
      <c r="D86" s="43"/>
      <c r="E86" s="43"/>
      <c r="F86" s="43"/>
      <c r="H86" s="68"/>
      <c r="I86" s="68"/>
      <c r="J86" s="68"/>
      <c r="K86" s="68"/>
      <c r="L86" s="68"/>
      <c r="M86" s="68"/>
      <c r="N86" s="68"/>
      <c r="O86" s="68"/>
      <c r="P86" s="68"/>
      <c r="Q86" s="212"/>
      <c r="R86" s="68"/>
      <c r="S86" s="1012"/>
      <c r="T86" s="1012"/>
      <c r="U86" s="68"/>
      <c r="V86" s="1013"/>
      <c r="W86" s="68"/>
    </row>
    <row r="87" spans="2:23" ht="144.75" customHeight="1" x14ac:dyDescent="0.25">
      <c r="D87" s="43"/>
      <c r="E87" s="43"/>
      <c r="F87" s="43"/>
      <c r="H87" s="68"/>
      <c r="I87" s="68"/>
      <c r="J87" s="68"/>
      <c r="K87" s="68"/>
      <c r="L87" s="68"/>
      <c r="M87" s="68"/>
      <c r="N87" s="68"/>
      <c r="O87" s="68"/>
      <c r="P87" s="68"/>
      <c r="Q87" s="212"/>
      <c r="R87" s="68"/>
      <c r="S87" s="1012"/>
      <c r="T87" s="1012"/>
      <c r="U87" s="68"/>
      <c r="V87" s="1013"/>
      <c r="W87" s="68"/>
    </row>
    <row r="88" spans="2:23" x14ac:dyDescent="0.25">
      <c r="D88" s="43"/>
      <c r="E88" s="43"/>
      <c r="F88" s="43"/>
      <c r="H88" s="68"/>
      <c r="I88" s="68"/>
      <c r="J88" s="68"/>
      <c r="K88" s="68"/>
      <c r="L88" s="68"/>
      <c r="M88" s="68"/>
      <c r="N88" s="68"/>
      <c r="O88" s="68"/>
      <c r="P88" s="68"/>
      <c r="Q88" s="212"/>
      <c r="R88" s="68"/>
      <c r="S88" s="1012"/>
      <c r="T88" s="1012"/>
      <c r="U88" s="68"/>
      <c r="V88" s="1013"/>
      <c r="W88" s="68"/>
    </row>
    <row r="89" spans="2:23" x14ac:dyDescent="0.25">
      <c r="D89" s="43"/>
      <c r="E89" s="43"/>
      <c r="F89" s="43"/>
      <c r="H89" s="68"/>
      <c r="I89" s="68"/>
      <c r="J89" s="68"/>
      <c r="K89" s="68"/>
      <c r="L89" s="68"/>
      <c r="M89" s="68"/>
      <c r="N89" s="68"/>
      <c r="O89" s="68"/>
      <c r="P89" s="68"/>
      <c r="Q89" s="212"/>
      <c r="R89" s="68"/>
      <c r="S89" s="1012"/>
      <c r="T89" s="1012"/>
      <c r="U89" s="68"/>
      <c r="V89" s="1013"/>
      <c r="W89" s="68"/>
    </row>
    <row r="90" spans="2:23" x14ac:dyDescent="0.25">
      <c r="D90" s="43"/>
      <c r="E90" s="43"/>
      <c r="F90" s="43"/>
      <c r="H90" s="68"/>
      <c r="I90" s="68"/>
      <c r="J90" s="68"/>
      <c r="K90" s="68"/>
      <c r="L90" s="68"/>
      <c r="M90" s="68"/>
      <c r="N90" s="68"/>
      <c r="O90" s="68"/>
      <c r="P90" s="68"/>
      <c r="Q90" s="212"/>
      <c r="R90" s="68"/>
      <c r="S90" s="1012"/>
      <c r="T90" s="1012"/>
      <c r="U90" s="68"/>
      <c r="V90" s="1013"/>
      <c r="W90" s="68"/>
    </row>
    <row r="91" spans="2:23" x14ac:dyDescent="0.25">
      <c r="D91" s="43"/>
      <c r="E91" s="43"/>
      <c r="F91" s="43"/>
      <c r="H91" s="68"/>
      <c r="I91" s="68"/>
      <c r="J91" s="68"/>
      <c r="K91" s="68"/>
      <c r="L91" s="68"/>
      <c r="M91" s="68"/>
      <c r="N91" s="68"/>
      <c r="O91" s="68"/>
      <c r="P91" s="68"/>
      <c r="Q91" s="212"/>
      <c r="R91" s="68"/>
      <c r="S91" s="1012"/>
      <c r="T91" s="1012"/>
      <c r="U91" s="68"/>
      <c r="V91" s="1013"/>
      <c r="W91" s="68"/>
    </row>
    <row r="92" spans="2:23" x14ac:dyDescent="0.25">
      <c r="D92" s="43"/>
      <c r="E92" s="43"/>
      <c r="F92" s="43"/>
      <c r="H92" s="68"/>
      <c r="I92" s="68"/>
      <c r="J92" s="68"/>
      <c r="K92" s="68"/>
      <c r="L92" s="68"/>
      <c r="M92" s="68"/>
      <c r="N92" s="68"/>
      <c r="O92" s="68"/>
      <c r="P92" s="68"/>
      <c r="Q92" s="212"/>
      <c r="R92" s="68"/>
      <c r="S92" s="1012"/>
      <c r="T92" s="1012"/>
      <c r="U92" s="68"/>
      <c r="V92" s="1013"/>
      <c r="W92" s="68"/>
    </row>
    <row r="93" spans="2:23" x14ac:dyDescent="0.25">
      <c r="D93" s="43"/>
      <c r="E93" s="43"/>
      <c r="F93" s="43"/>
      <c r="H93" s="68"/>
      <c r="I93" s="68"/>
      <c r="J93" s="68"/>
      <c r="K93" s="68"/>
      <c r="L93" s="68"/>
      <c r="M93" s="68"/>
      <c r="N93" s="68"/>
      <c r="O93" s="68"/>
      <c r="P93" s="68"/>
      <c r="Q93" s="212"/>
      <c r="R93" s="68"/>
      <c r="S93" s="1012"/>
      <c r="T93" s="1012"/>
      <c r="U93" s="68"/>
      <c r="V93" s="1013"/>
      <c r="W93" s="68"/>
    </row>
    <row r="94" spans="2:23" x14ac:dyDescent="0.25">
      <c r="D94" s="43"/>
      <c r="E94" s="43"/>
      <c r="F94" s="43"/>
      <c r="H94" s="68"/>
      <c r="I94" s="68"/>
      <c r="J94" s="68"/>
      <c r="K94" s="68"/>
      <c r="L94" s="68"/>
      <c r="M94" s="68"/>
      <c r="N94" s="68"/>
      <c r="O94" s="68"/>
      <c r="P94" s="68"/>
      <c r="Q94" s="212"/>
      <c r="R94" s="68"/>
      <c r="S94" s="1012"/>
      <c r="T94" s="1012"/>
      <c r="U94" s="68"/>
      <c r="V94" s="1013"/>
      <c r="W94" s="68"/>
    </row>
    <row r="95" spans="2:23" x14ac:dyDescent="0.25">
      <c r="D95" s="43"/>
      <c r="E95" s="43"/>
      <c r="F95" s="43"/>
      <c r="H95" s="68"/>
      <c r="I95" s="68"/>
      <c r="J95" s="68"/>
      <c r="K95" s="68"/>
      <c r="L95" s="68"/>
      <c r="M95" s="68"/>
      <c r="N95" s="68"/>
      <c r="O95" s="68"/>
      <c r="P95" s="68"/>
      <c r="Q95" s="212"/>
      <c r="R95" s="68"/>
      <c r="S95" s="1012"/>
      <c r="T95" s="1012"/>
      <c r="U95" s="68"/>
      <c r="V95" s="1013"/>
      <c r="W95" s="68"/>
    </row>
    <row r="96" spans="2:23" x14ac:dyDescent="0.25">
      <c r="D96" s="43"/>
      <c r="E96" s="43"/>
      <c r="F96" s="43"/>
      <c r="H96" s="68"/>
      <c r="I96" s="68"/>
      <c r="J96" s="68"/>
      <c r="K96" s="68"/>
      <c r="L96" s="68"/>
      <c r="M96" s="68"/>
      <c r="N96" s="68"/>
      <c r="O96" s="68"/>
      <c r="P96" s="68"/>
      <c r="Q96" s="212"/>
      <c r="R96" s="68"/>
      <c r="S96" s="1012"/>
      <c r="T96" s="1012"/>
      <c r="U96" s="68"/>
      <c r="V96" s="1013"/>
      <c r="W96" s="68"/>
    </row>
    <row r="97" spans="4:23" x14ac:dyDescent="0.25">
      <c r="D97" s="43"/>
      <c r="E97" s="43"/>
      <c r="F97" s="43"/>
      <c r="H97" s="68"/>
      <c r="I97" s="68"/>
      <c r="J97" s="68"/>
      <c r="K97" s="68"/>
      <c r="L97" s="68"/>
      <c r="M97" s="68"/>
      <c r="N97" s="68"/>
      <c r="O97" s="68"/>
      <c r="P97" s="68"/>
      <c r="Q97" s="212"/>
      <c r="R97" s="68"/>
      <c r="S97" s="1012"/>
      <c r="T97" s="1012"/>
      <c r="U97" s="68"/>
      <c r="V97" s="1013"/>
      <c r="W97" s="68"/>
    </row>
    <row r="98" spans="4:23" x14ac:dyDescent="0.25">
      <c r="D98" s="43"/>
      <c r="E98" s="43"/>
      <c r="F98" s="43"/>
      <c r="H98" s="68"/>
      <c r="I98" s="68"/>
      <c r="J98" s="68"/>
      <c r="K98" s="68"/>
      <c r="L98" s="68"/>
      <c r="M98" s="68"/>
      <c r="N98" s="68"/>
      <c r="O98" s="68"/>
      <c r="P98" s="68"/>
      <c r="Q98" s="212"/>
      <c r="R98" s="68"/>
      <c r="S98" s="1012"/>
      <c r="T98" s="1012"/>
      <c r="U98" s="68"/>
      <c r="V98" s="1013"/>
      <c r="W98" s="68"/>
    </row>
    <row r="99" spans="4:23" x14ac:dyDescent="0.25">
      <c r="D99" s="43"/>
      <c r="E99" s="43"/>
      <c r="F99" s="43"/>
      <c r="H99" s="68"/>
      <c r="I99" s="68"/>
      <c r="J99" s="68"/>
      <c r="K99" s="68"/>
      <c r="L99" s="68"/>
      <c r="M99" s="68"/>
      <c r="N99" s="68"/>
      <c r="O99" s="68"/>
      <c r="P99" s="68"/>
      <c r="Q99" s="212"/>
      <c r="R99" s="68"/>
      <c r="S99" s="1012"/>
      <c r="T99" s="1012"/>
      <c r="U99" s="68"/>
      <c r="V99" s="1013"/>
      <c r="W99" s="68"/>
    </row>
    <row r="100" spans="4:23" x14ac:dyDescent="0.25">
      <c r="D100" s="43"/>
      <c r="E100" s="43"/>
      <c r="F100" s="43"/>
      <c r="H100" s="68"/>
      <c r="I100" s="68"/>
      <c r="J100" s="68"/>
      <c r="K100" s="68"/>
      <c r="L100" s="68"/>
      <c r="M100" s="68"/>
      <c r="N100" s="68"/>
      <c r="O100" s="68"/>
      <c r="P100" s="68"/>
      <c r="Q100" s="212"/>
      <c r="R100" s="68"/>
      <c r="S100" s="1012"/>
      <c r="T100" s="1012"/>
      <c r="U100" s="68"/>
      <c r="V100" s="1013"/>
      <c r="W100" s="68"/>
    </row>
    <row r="101" spans="4:23" x14ac:dyDescent="0.25">
      <c r="D101" s="43"/>
      <c r="E101" s="43"/>
      <c r="F101" s="43"/>
      <c r="H101" s="68"/>
      <c r="I101" s="68"/>
      <c r="J101" s="68"/>
      <c r="K101" s="68"/>
      <c r="L101" s="68"/>
      <c r="M101" s="68"/>
      <c r="N101" s="68"/>
      <c r="O101" s="68"/>
      <c r="P101" s="68"/>
      <c r="Q101" s="212"/>
      <c r="R101" s="68"/>
      <c r="S101" s="1012"/>
      <c r="T101" s="1012"/>
      <c r="U101" s="68"/>
      <c r="V101" s="1013"/>
      <c r="W101" s="68"/>
    </row>
    <row r="102" spans="4:23" x14ac:dyDescent="0.25">
      <c r="D102" s="43"/>
      <c r="E102" s="43"/>
      <c r="F102" s="43"/>
      <c r="H102" s="68"/>
      <c r="I102" s="68"/>
      <c r="J102" s="68"/>
      <c r="K102" s="68"/>
      <c r="L102" s="68"/>
      <c r="M102" s="68"/>
      <c r="N102" s="68"/>
      <c r="O102" s="68"/>
      <c r="P102" s="68"/>
      <c r="Q102" s="212"/>
      <c r="R102" s="68"/>
      <c r="S102" s="1012"/>
      <c r="T102" s="1012"/>
      <c r="U102" s="68"/>
      <c r="V102" s="1013"/>
      <c r="W102" s="68"/>
    </row>
    <row r="103" spans="4:23" x14ac:dyDescent="0.25">
      <c r="D103" s="43"/>
      <c r="E103" s="43"/>
      <c r="F103" s="43"/>
      <c r="H103" s="68"/>
      <c r="I103" s="68"/>
      <c r="J103" s="68"/>
      <c r="K103" s="68"/>
      <c r="L103" s="68"/>
      <c r="M103" s="68"/>
      <c r="N103" s="68"/>
      <c r="O103" s="68"/>
      <c r="P103" s="68"/>
      <c r="Q103" s="212"/>
      <c r="R103" s="68"/>
      <c r="S103" s="1012"/>
      <c r="T103" s="1012"/>
      <c r="U103" s="68"/>
      <c r="V103" s="1013"/>
      <c r="W103" s="68"/>
    </row>
    <row r="104" spans="4:23" x14ac:dyDescent="0.25">
      <c r="D104" s="43"/>
      <c r="E104" s="43"/>
      <c r="F104" s="43"/>
      <c r="H104" s="68"/>
      <c r="I104" s="68"/>
      <c r="J104" s="68"/>
      <c r="K104" s="68"/>
      <c r="L104" s="68"/>
      <c r="M104" s="68"/>
      <c r="N104" s="68"/>
      <c r="O104" s="68"/>
      <c r="P104" s="68"/>
      <c r="Q104" s="212"/>
      <c r="R104" s="68"/>
      <c r="S104" s="1012"/>
      <c r="T104" s="1012"/>
      <c r="U104" s="68"/>
      <c r="V104" s="1013"/>
      <c r="W104" s="68"/>
    </row>
    <row r="105" spans="4:23" x14ac:dyDescent="0.25">
      <c r="D105" s="43"/>
      <c r="E105" s="43"/>
      <c r="F105" s="43"/>
      <c r="H105" s="68"/>
      <c r="I105" s="68"/>
      <c r="J105" s="68"/>
      <c r="K105" s="68"/>
      <c r="L105" s="68"/>
      <c r="M105" s="68"/>
      <c r="N105" s="68"/>
      <c r="O105" s="68"/>
      <c r="P105" s="68"/>
      <c r="Q105" s="212"/>
      <c r="R105" s="68"/>
      <c r="S105" s="1012"/>
      <c r="T105" s="1012"/>
      <c r="U105" s="68"/>
      <c r="V105" s="1013"/>
      <c r="W105" s="68"/>
    </row>
    <row r="106" spans="4:23" x14ac:dyDescent="0.25">
      <c r="D106" s="43"/>
      <c r="E106" s="43"/>
      <c r="F106" s="43"/>
      <c r="H106" s="68"/>
      <c r="I106" s="68"/>
      <c r="J106" s="68"/>
      <c r="K106" s="68"/>
      <c r="L106" s="68"/>
      <c r="M106" s="68"/>
      <c r="N106" s="68"/>
      <c r="O106" s="68"/>
      <c r="P106" s="68"/>
      <c r="Q106" s="212"/>
      <c r="R106" s="68"/>
      <c r="S106" s="1012"/>
      <c r="T106" s="1012"/>
      <c r="U106" s="68"/>
      <c r="V106" s="1013"/>
      <c r="W106" s="68"/>
    </row>
    <row r="107" spans="4:23" x14ac:dyDescent="0.25">
      <c r="D107" s="43"/>
      <c r="E107" s="43"/>
      <c r="F107" s="43"/>
      <c r="H107" s="68"/>
      <c r="I107" s="68"/>
      <c r="J107" s="68"/>
      <c r="K107" s="68"/>
      <c r="L107" s="68"/>
      <c r="M107" s="68"/>
      <c r="N107" s="68"/>
      <c r="O107" s="68"/>
      <c r="P107" s="68"/>
      <c r="Q107" s="212"/>
      <c r="R107" s="68"/>
      <c r="S107" s="1012"/>
      <c r="T107" s="1012"/>
      <c r="U107" s="68"/>
      <c r="V107" s="1013"/>
      <c r="W107" s="68"/>
    </row>
    <row r="108" spans="4:23" x14ac:dyDescent="0.25">
      <c r="D108" s="43"/>
      <c r="E108" s="43"/>
      <c r="F108" s="43"/>
      <c r="H108" s="68"/>
      <c r="I108" s="68"/>
      <c r="J108" s="68"/>
      <c r="K108" s="68"/>
      <c r="L108" s="68"/>
      <c r="M108" s="68"/>
      <c r="N108" s="68"/>
      <c r="O108" s="68"/>
      <c r="P108" s="68"/>
      <c r="Q108" s="212"/>
      <c r="R108" s="68"/>
      <c r="S108" s="1012"/>
      <c r="T108" s="1012"/>
      <c r="U108" s="68"/>
      <c r="V108" s="1013"/>
      <c r="W108" s="68"/>
    </row>
    <row r="109" spans="4:23" x14ac:dyDescent="0.25">
      <c r="D109" s="43"/>
      <c r="E109" s="43"/>
      <c r="F109" s="43"/>
      <c r="H109" s="68"/>
      <c r="I109" s="68"/>
      <c r="J109" s="68"/>
      <c r="K109" s="68"/>
      <c r="L109" s="68"/>
      <c r="M109" s="68"/>
      <c r="N109" s="68"/>
      <c r="O109" s="68"/>
      <c r="P109" s="68"/>
      <c r="Q109" s="212"/>
      <c r="R109" s="68"/>
      <c r="S109" s="1012"/>
      <c r="T109" s="1012"/>
      <c r="U109" s="68"/>
      <c r="V109" s="1013"/>
      <c r="W109" s="68"/>
    </row>
    <row r="110" spans="4:23" x14ac:dyDescent="0.25">
      <c r="D110" s="43"/>
      <c r="E110" s="43"/>
      <c r="F110" s="43"/>
      <c r="H110" s="68"/>
      <c r="I110" s="68"/>
      <c r="J110" s="68"/>
      <c r="K110" s="68"/>
      <c r="L110" s="68"/>
      <c r="M110" s="68"/>
      <c r="N110" s="68"/>
      <c r="O110" s="68"/>
      <c r="P110" s="68"/>
      <c r="Q110" s="212"/>
      <c r="R110" s="68"/>
      <c r="S110" s="1012"/>
      <c r="T110" s="1012"/>
      <c r="U110" s="68"/>
      <c r="V110" s="1013"/>
      <c r="W110" s="68"/>
    </row>
    <row r="111" spans="4:23" x14ac:dyDescent="0.25">
      <c r="D111" s="43"/>
      <c r="E111" s="43"/>
      <c r="F111" s="43"/>
      <c r="H111" s="68"/>
      <c r="I111" s="68"/>
      <c r="J111" s="68"/>
      <c r="K111" s="68"/>
      <c r="L111" s="68"/>
      <c r="M111" s="68"/>
      <c r="N111" s="68"/>
      <c r="O111" s="68"/>
      <c r="P111" s="68"/>
      <c r="Q111" s="212"/>
      <c r="R111" s="68"/>
      <c r="S111" s="1012"/>
      <c r="T111" s="1012"/>
      <c r="U111" s="68"/>
      <c r="V111" s="1013"/>
      <c r="W111" s="68"/>
    </row>
    <row r="112" spans="4:23" x14ac:dyDescent="0.25">
      <c r="D112" s="43"/>
      <c r="E112" s="43"/>
      <c r="F112" s="43"/>
      <c r="H112" s="68"/>
      <c r="I112" s="68"/>
      <c r="J112" s="68"/>
      <c r="K112" s="68"/>
      <c r="L112" s="68"/>
      <c r="M112" s="68"/>
      <c r="N112" s="68"/>
      <c r="O112" s="68"/>
      <c r="P112" s="68"/>
      <c r="Q112" s="212"/>
      <c r="R112" s="68"/>
      <c r="S112" s="1012"/>
      <c r="T112" s="1012"/>
      <c r="U112" s="68"/>
      <c r="V112" s="1013"/>
      <c r="W112" s="68"/>
    </row>
    <row r="113" spans="4:23" x14ac:dyDescent="0.25">
      <c r="D113" s="43"/>
      <c r="E113" s="43"/>
      <c r="F113" s="43"/>
      <c r="H113" s="68"/>
      <c r="I113" s="68"/>
      <c r="J113" s="68"/>
      <c r="K113" s="68"/>
      <c r="L113" s="68"/>
      <c r="M113" s="68"/>
      <c r="N113" s="68"/>
      <c r="O113" s="68"/>
      <c r="P113" s="68"/>
      <c r="Q113" s="212"/>
      <c r="R113" s="68"/>
      <c r="S113" s="1012"/>
      <c r="T113" s="1012"/>
      <c r="U113" s="68"/>
      <c r="V113" s="1013"/>
      <c r="W113" s="68"/>
    </row>
    <row r="114" spans="4:23" x14ac:dyDescent="0.25">
      <c r="D114" s="43"/>
      <c r="E114" s="43"/>
      <c r="F114" s="43"/>
      <c r="H114" s="68"/>
      <c r="I114" s="68"/>
      <c r="J114" s="68"/>
      <c r="K114" s="68"/>
      <c r="L114" s="68"/>
      <c r="M114" s="68"/>
      <c r="N114" s="68"/>
      <c r="O114" s="68"/>
      <c r="P114" s="68"/>
      <c r="Q114" s="212"/>
      <c r="R114" s="68"/>
      <c r="S114" s="1012"/>
      <c r="T114" s="1012"/>
      <c r="U114" s="68"/>
      <c r="V114" s="1013"/>
      <c r="W114" s="68"/>
    </row>
    <row r="115" spans="4:23" x14ac:dyDescent="0.25">
      <c r="D115" s="43"/>
      <c r="E115" s="43"/>
      <c r="F115" s="43"/>
      <c r="H115" s="68"/>
      <c r="I115" s="68"/>
      <c r="J115" s="68"/>
      <c r="K115" s="68"/>
      <c r="L115" s="68"/>
      <c r="M115" s="68"/>
      <c r="N115" s="68"/>
      <c r="O115" s="68"/>
      <c r="P115" s="68"/>
      <c r="Q115" s="212"/>
      <c r="R115" s="68"/>
      <c r="S115" s="1012"/>
      <c r="T115" s="1012"/>
      <c r="U115" s="68"/>
      <c r="V115" s="1013"/>
      <c r="W115" s="68"/>
    </row>
    <row r="116" spans="4:23" x14ac:dyDescent="0.25">
      <c r="D116" s="43"/>
      <c r="E116" s="43"/>
      <c r="F116" s="43"/>
      <c r="H116" s="68"/>
      <c r="I116" s="68"/>
      <c r="J116" s="68"/>
      <c r="K116" s="68"/>
      <c r="L116" s="68"/>
      <c r="M116" s="68"/>
      <c r="N116" s="68"/>
      <c r="O116" s="68"/>
      <c r="P116" s="68"/>
      <c r="Q116" s="212"/>
      <c r="R116" s="68"/>
      <c r="S116" s="1012"/>
      <c r="T116" s="1012"/>
      <c r="U116" s="68"/>
      <c r="V116" s="1013"/>
      <c r="W116" s="68"/>
    </row>
    <row r="117" spans="4:23" x14ac:dyDescent="0.25">
      <c r="D117" s="43"/>
      <c r="E117" s="43"/>
      <c r="F117" s="43"/>
      <c r="H117" s="68"/>
      <c r="I117" s="68"/>
      <c r="J117" s="68"/>
      <c r="K117" s="68"/>
      <c r="L117" s="68"/>
      <c r="M117" s="68"/>
      <c r="N117" s="68"/>
      <c r="O117" s="68"/>
      <c r="P117" s="68"/>
      <c r="Q117" s="212"/>
      <c r="R117" s="68"/>
      <c r="S117" s="1012"/>
      <c r="T117" s="1012"/>
      <c r="U117" s="68"/>
      <c r="V117" s="1013"/>
      <c r="W117" s="68"/>
    </row>
    <row r="118" spans="4:23" x14ac:dyDescent="0.25">
      <c r="D118" s="43"/>
      <c r="E118" s="43"/>
      <c r="F118" s="43"/>
      <c r="H118" s="68"/>
      <c r="I118" s="68"/>
      <c r="J118" s="68"/>
      <c r="K118" s="68"/>
      <c r="L118" s="68"/>
      <c r="M118" s="68"/>
      <c r="N118" s="68"/>
      <c r="O118" s="68"/>
      <c r="P118" s="68"/>
      <c r="Q118" s="212"/>
      <c r="R118" s="68"/>
      <c r="S118" s="1012"/>
      <c r="T118" s="1012"/>
      <c r="U118" s="68"/>
      <c r="V118" s="1013"/>
      <c r="W118" s="68"/>
    </row>
    <row r="119" spans="4:23" x14ac:dyDescent="0.25">
      <c r="D119" s="43"/>
      <c r="E119" s="43"/>
      <c r="F119" s="43"/>
      <c r="H119" s="68"/>
      <c r="I119" s="68"/>
      <c r="J119" s="68"/>
      <c r="K119" s="68"/>
      <c r="L119" s="68"/>
      <c r="M119" s="68"/>
      <c r="N119" s="68"/>
      <c r="O119" s="68"/>
      <c r="P119" s="68"/>
      <c r="Q119" s="212"/>
      <c r="R119" s="68"/>
      <c r="S119" s="1012"/>
      <c r="T119" s="1012"/>
      <c r="U119" s="68"/>
      <c r="V119" s="1013"/>
      <c r="W119" s="68"/>
    </row>
    <row r="120" spans="4:23" x14ac:dyDescent="0.25">
      <c r="D120" s="43"/>
      <c r="E120" s="43"/>
      <c r="F120" s="43"/>
      <c r="H120" s="68"/>
      <c r="I120" s="68"/>
      <c r="J120" s="68"/>
      <c r="K120" s="68"/>
      <c r="L120" s="68"/>
      <c r="M120" s="68"/>
      <c r="N120" s="68"/>
      <c r="O120" s="68"/>
      <c r="P120" s="68"/>
      <c r="Q120" s="212"/>
      <c r="R120" s="68"/>
      <c r="S120" s="1012"/>
      <c r="T120" s="1012"/>
      <c r="U120" s="68"/>
      <c r="V120" s="1013"/>
      <c r="W120" s="68"/>
    </row>
    <row r="121" spans="4:23" x14ac:dyDescent="0.25">
      <c r="D121" s="43"/>
      <c r="E121" s="43"/>
      <c r="F121" s="43"/>
      <c r="H121" s="68"/>
      <c r="I121" s="68"/>
      <c r="J121" s="68"/>
      <c r="K121" s="68"/>
      <c r="L121" s="68"/>
      <c r="M121" s="68"/>
      <c r="N121" s="68"/>
      <c r="O121" s="68"/>
      <c r="P121" s="68"/>
      <c r="Q121" s="212"/>
      <c r="R121" s="68"/>
      <c r="S121" s="1012"/>
      <c r="T121" s="1012"/>
      <c r="U121" s="68"/>
      <c r="V121" s="1013"/>
      <c r="W121" s="68"/>
    </row>
    <row r="122" spans="4:23" x14ac:dyDescent="0.25">
      <c r="D122" s="43"/>
      <c r="E122" s="43"/>
      <c r="F122" s="43"/>
      <c r="H122" s="68"/>
      <c r="I122" s="68"/>
      <c r="J122" s="68"/>
      <c r="K122" s="68"/>
      <c r="L122" s="68"/>
      <c r="M122" s="68"/>
      <c r="N122" s="68"/>
      <c r="O122" s="68"/>
      <c r="P122" s="68"/>
      <c r="Q122" s="212"/>
      <c r="R122" s="68"/>
      <c r="S122" s="1012"/>
      <c r="T122" s="1012"/>
      <c r="U122" s="68"/>
      <c r="V122" s="1013"/>
      <c r="W122" s="68"/>
    </row>
    <row r="123" spans="4:23" x14ac:dyDescent="0.25">
      <c r="D123" s="43"/>
      <c r="E123" s="43"/>
      <c r="F123" s="43"/>
      <c r="H123" s="68"/>
      <c r="I123" s="68"/>
      <c r="J123" s="68"/>
      <c r="K123" s="68"/>
      <c r="L123" s="68"/>
      <c r="M123" s="68"/>
      <c r="N123" s="68"/>
      <c r="O123" s="68"/>
      <c r="P123" s="68"/>
      <c r="Q123" s="212"/>
      <c r="R123" s="68"/>
      <c r="S123" s="1012"/>
      <c r="T123" s="1012"/>
      <c r="U123" s="68"/>
      <c r="V123" s="1013"/>
      <c r="W123" s="68"/>
    </row>
    <row r="124" spans="4:23" x14ac:dyDescent="0.25">
      <c r="D124" s="43"/>
      <c r="E124" s="43"/>
      <c r="F124" s="43"/>
      <c r="H124" s="68"/>
      <c r="I124" s="68"/>
      <c r="J124" s="68"/>
      <c r="K124" s="68"/>
      <c r="L124" s="68"/>
      <c r="M124" s="68"/>
      <c r="N124" s="68"/>
      <c r="O124" s="68"/>
      <c r="P124" s="68"/>
      <c r="Q124" s="212"/>
      <c r="R124" s="68"/>
      <c r="S124" s="1012"/>
      <c r="T124" s="1012"/>
      <c r="U124" s="68"/>
      <c r="V124" s="1013"/>
      <c r="W124" s="68"/>
    </row>
    <row r="125" spans="4:23" x14ac:dyDescent="0.25">
      <c r="D125" s="43"/>
      <c r="E125" s="43"/>
      <c r="F125" s="43"/>
      <c r="H125" s="68"/>
      <c r="I125" s="68"/>
      <c r="J125" s="68"/>
      <c r="K125" s="68"/>
      <c r="L125" s="68"/>
      <c r="M125" s="68"/>
      <c r="N125" s="68"/>
      <c r="O125" s="68"/>
      <c r="P125" s="68"/>
      <c r="Q125" s="212"/>
      <c r="R125" s="68"/>
      <c r="S125" s="1012"/>
      <c r="T125" s="1012"/>
      <c r="U125" s="68"/>
      <c r="V125" s="1013"/>
      <c r="W125" s="68"/>
    </row>
    <row r="126" spans="4:23" x14ac:dyDescent="0.25">
      <c r="D126" s="43"/>
      <c r="E126" s="43"/>
      <c r="F126" s="43"/>
      <c r="H126" s="68"/>
      <c r="I126" s="68"/>
      <c r="J126" s="68"/>
      <c r="K126" s="68"/>
      <c r="L126" s="68"/>
      <c r="M126" s="68"/>
      <c r="N126" s="68"/>
      <c r="O126" s="68"/>
      <c r="P126" s="68"/>
      <c r="Q126" s="212"/>
      <c r="R126" s="68"/>
      <c r="S126" s="1012"/>
      <c r="T126" s="1012"/>
      <c r="U126" s="68"/>
      <c r="V126" s="1013"/>
      <c r="W126" s="68"/>
    </row>
    <row r="127" spans="4:23" x14ac:dyDescent="0.25">
      <c r="D127" s="43"/>
      <c r="E127" s="43"/>
      <c r="F127" s="43"/>
      <c r="H127" s="68"/>
      <c r="I127" s="68"/>
      <c r="J127" s="68"/>
      <c r="K127" s="68"/>
      <c r="L127" s="68"/>
      <c r="M127" s="68"/>
      <c r="N127" s="68"/>
      <c r="O127" s="68"/>
      <c r="P127" s="68"/>
      <c r="Q127" s="212"/>
      <c r="R127" s="68"/>
      <c r="S127" s="1012"/>
      <c r="T127" s="1012"/>
      <c r="U127" s="68"/>
      <c r="V127" s="1013"/>
      <c r="W127" s="68"/>
    </row>
    <row r="128" spans="4:23" x14ac:dyDescent="0.25">
      <c r="D128" s="43"/>
      <c r="E128" s="43"/>
      <c r="F128" s="43"/>
      <c r="H128" s="68"/>
      <c r="I128" s="68"/>
      <c r="J128" s="68"/>
      <c r="K128" s="68"/>
      <c r="L128" s="68"/>
      <c r="M128" s="68"/>
      <c r="N128" s="68"/>
      <c r="O128" s="68"/>
      <c r="P128" s="68"/>
      <c r="Q128" s="212"/>
      <c r="R128" s="68"/>
      <c r="S128" s="1012"/>
      <c r="T128" s="1012"/>
      <c r="U128" s="68"/>
      <c r="V128" s="1013"/>
      <c r="W128" s="68"/>
    </row>
    <row r="129" spans="4:23" x14ac:dyDescent="0.25">
      <c r="D129" s="43"/>
      <c r="E129" s="43"/>
      <c r="F129" s="43"/>
      <c r="H129" s="68"/>
      <c r="I129" s="68"/>
      <c r="J129" s="68"/>
      <c r="K129" s="68"/>
      <c r="L129" s="68"/>
      <c r="M129" s="68"/>
      <c r="N129" s="68"/>
      <c r="O129" s="68"/>
      <c r="P129" s="68"/>
      <c r="Q129" s="212"/>
      <c r="R129" s="68"/>
      <c r="S129" s="1012"/>
      <c r="T129" s="1012"/>
      <c r="U129" s="68"/>
      <c r="V129" s="1013"/>
      <c r="W129" s="68"/>
    </row>
    <row r="130" spans="4:23" x14ac:dyDescent="0.25">
      <c r="D130" s="43"/>
      <c r="E130" s="43"/>
      <c r="F130" s="43"/>
      <c r="H130" s="68"/>
      <c r="I130" s="68"/>
      <c r="J130" s="68"/>
      <c r="K130" s="68"/>
      <c r="L130" s="68"/>
      <c r="M130" s="68"/>
      <c r="N130" s="68"/>
      <c r="O130" s="68"/>
      <c r="P130" s="68"/>
      <c r="Q130" s="212"/>
      <c r="R130" s="68"/>
      <c r="S130" s="1012"/>
      <c r="T130" s="1012"/>
      <c r="U130" s="68"/>
      <c r="V130" s="1013"/>
      <c r="W130" s="68"/>
    </row>
    <row r="131" spans="4:23" x14ac:dyDescent="0.25">
      <c r="D131" s="43"/>
      <c r="E131" s="43"/>
      <c r="F131" s="43"/>
      <c r="H131" s="68"/>
      <c r="I131" s="68"/>
      <c r="J131" s="68"/>
      <c r="K131" s="68"/>
      <c r="L131" s="68"/>
      <c r="M131" s="68"/>
      <c r="N131" s="68"/>
      <c r="O131" s="68"/>
      <c r="P131" s="68"/>
      <c r="Q131" s="212"/>
      <c r="R131" s="68"/>
      <c r="S131" s="1012"/>
      <c r="T131" s="1012"/>
      <c r="U131" s="68"/>
      <c r="V131" s="1013"/>
      <c r="W131" s="68"/>
    </row>
    <row r="132" spans="4:23" x14ac:dyDescent="0.25">
      <c r="D132" s="43"/>
      <c r="E132" s="43"/>
      <c r="F132" s="43"/>
      <c r="H132" s="68"/>
      <c r="I132" s="68"/>
      <c r="J132" s="68"/>
      <c r="K132" s="68"/>
      <c r="L132" s="68"/>
      <c r="M132" s="68"/>
      <c r="N132" s="68"/>
      <c r="O132" s="68"/>
      <c r="P132" s="68"/>
      <c r="Q132" s="212"/>
      <c r="R132" s="68"/>
      <c r="S132" s="1012"/>
      <c r="T132" s="1012"/>
      <c r="U132" s="68"/>
      <c r="V132" s="1013"/>
      <c r="W132" s="68"/>
    </row>
    <row r="133" spans="4:23" x14ac:dyDescent="0.25">
      <c r="D133" s="43"/>
      <c r="E133" s="43"/>
      <c r="F133" s="43"/>
      <c r="H133" s="68"/>
      <c r="I133" s="68"/>
      <c r="J133" s="68"/>
      <c r="K133" s="68"/>
      <c r="L133" s="68"/>
      <c r="M133" s="68"/>
      <c r="N133" s="68"/>
      <c r="O133" s="68"/>
      <c r="P133" s="68"/>
      <c r="Q133" s="212"/>
      <c r="R133" s="68"/>
      <c r="S133" s="1012"/>
      <c r="T133" s="1012"/>
      <c r="U133" s="68"/>
      <c r="V133" s="1013"/>
      <c r="W133" s="68"/>
    </row>
    <row r="134" spans="4:23" x14ac:dyDescent="0.25">
      <c r="D134" s="43"/>
      <c r="E134" s="43"/>
      <c r="F134" s="43"/>
      <c r="H134" s="68"/>
      <c r="I134" s="68"/>
      <c r="J134" s="68"/>
      <c r="K134" s="68"/>
      <c r="L134" s="68"/>
      <c r="M134" s="68"/>
      <c r="N134" s="68"/>
      <c r="O134" s="68"/>
      <c r="P134" s="68"/>
      <c r="Q134" s="212"/>
      <c r="R134" s="68"/>
      <c r="S134" s="1012"/>
      <c r="T134" s="1012"/>
      <c r="U134" s="68"/>
      <c r="V134" s="1013"/>
      <c r="W134" s="68"/>
    </row>
    <row r="135" spans="4:23" x14ac:dyDescent="0.25">
      <c r="D135" s="43"/>
      <c r="E135" s="43"/>
      <c r="F135" s="43"/>
      <c r="H135" s="68"/>
      <c r="I135" s="68"/>
      <c r="J135" s="68"/>
      <c r="K135" s="68"/>
      <c r="L135" s="68"/>
      <c r="M135" s="68"/>
      <c r="N135" s="68"/>
      <c r="O135" s="68"/>
      <c r="P135" s="68"/>
      <c r="Q135" s="212"/>
      <c r="R135" s="68"/>
      <c r="S135" s="1012"/>
      <c r="T135" s="1012"/>
      <c r="U135" s="68"/>
      <c r="V135" s="1013"/>
      <c r="W135" s="68"/>
    </row>
    <row r="136" spans="4:23" x14ac:dyDescent="0.25">
      <c r="D136" s="43"/>
      <c r="E136" s="43"/>
      <c r="F136" s="43"/>
      <c r="H136" s="68"/>
      <c r="I136" s="68"/>
      <c r="J136" s="68"/>
      <c r="K136" s="68"/>
      <c r="L136" s="68"/>
      <c r="M136" s="68"/>
      <c r="N136" s="68"/>
      <c r="O136" s="68"/>
      <c r="P136" s="68"/>
      <c r="Q136" s="212"/>
      <c r="R136" s="68"/>
      <c r="S136" s="1012"/>
      <c r="T136" s="1012"/>
      <c r="U136" s="68"/>
      <c r="V136" s="1013"/>
      <c r="W136" s="68"/>
    </row>
    <row r="137" spans="4:23" x14ac:dyDescent="0.25">
      <c r="D137" s="43"/>
      <c r="E137" s="43"/>
      <c r="F137" s="43"/>
      <c r="H137" s="68"/>
      <c r="I137" s="68"/>
      <c r="J137" s="68"/>
      <c r="K137" s="68"/>
      <c r="L137" s="68"/>
      <c r="M137" s="68"/>
      <c r="N137" s="68"/>
      <c r="O137" s="68"/>
      <c r="P137" s="68"/>
      <c r="Q137" s="212"/>
      <c r="R137" s="68"/>
      <c r="S137" s="1012"/>
      <c r="T137" s="1012"/>
      <c r="U137" s="68"/>
      <c r="V137" s="1013"/>
      <c r="W137" s="68"/>
    </row>
    <row r="138" spans="4:23" x14ac:dyDescent="0.25">
      <c r="D138" s="43"/>
      <c r="E138" s="43"/>
      <c r="F138" s="43"/>
      <c r="H138" s="68"/>
      <c r="I138" s="68"/>
      <c r="J138" s="68"/>
      <c r="K138" s="68"/>
      <c r="L138" s="68"/>
      <c r="M138" s="68"/>
      <c r="N138" s="68"/>
      <c r="O138" s="68"/>
      <c r="P138" s="68"/>
      <c r="Q138" s="212"/>
      <c r="R138" s="68"/>
      <c r="S138" s="1012"/>
      <c r="T138" s="1012"/>
      <c r="U138" s="68"/>
      <c r="V138" s="1013"/>
      <c r="W138" s="68"/>
    </row>
    <row r="139" spans="4:23" x14ac:dyDescent="0.25">
      <c r="D139" s="43"/>
      <c r="E139" s="43"/>
      <c r="F139" s="43"/>
      <c r="H139" s="68"/>
      <c r="I139" s="68"/>
      <c r="J139" s="68"/>
      <c r="K139" s="68"/>
      <c r="L139" s="68"/>
      <c r="M139" s="68"/>
      <c r="N139" s="68"/>
      <c r="O139" s="68"/>
      <c r="P139" s="68"/>
      <c r="Q139" s="212"/>
      <c r="R139" s="68"/>
      <c r="S139" s="1012"/>
      <c r="T139" s="1012"/>
      <c r="U139" s="68"/>
      <c r="V139" s="1013"/>
      <c r="W139" s="68"/>
    </row>
    <row r="140" spans="4:23" x14ac:dyDescent="0.25">
      <c r="D140" s="43"/>
      <c r="E140" s="43"/>
      <c r="F140" s="43"/>
      <c r="H140" s="68"/>
      <c r="I140" s="68"/>
      <c r="J140" s="68"/>
      <c r="K140" s="68"/>
      <c r="L140" s="68"/>
      <c r="M140" s="68"/>
      <c r="N140" s="68"/>
      <c r="O140" s="68"/>
      <c r="P140" s="68"/>
      <c r="Q140" s="212"/>
      <c r="R140" s="68"/>
      <c r="S140" s="1012"/>
      <c r="T140" s="1012"/>
      <c r="U140" s="68"/>
      <c r="V140" s="1013"/>
      <c r="W140" s="68"/>
    </row>
    <row r="141" spans="4:23" x14ac:dyDescent="0.25">
      <c r="D141" s="43"/>
      <c r="E141" s="43"/>
      <c r="F141" s="43"/>
      <c r="H141" s="68"/>
      <c r="I141" s="68"/>
      <c r="J141" s="68"/>
      <c r="K141" s="68"/>
      <c r="L141" s="68"/>
      <c r="M141" s="68"/>
      <c r="N141" s="68"/>
      <c r="O141" s="68"/>
      <c r="P141" s="68"/>
      <c r="Q141" s="212"/>
      <c r="R141" s="68"/>
      <c r="S141" s="1012"/>
      <c r="T141" s="1012"/>
      <c r="U141" s="68"/>
      <c r="V141" s="1013"/>
      <c r="W141" s="68"/>
    </row>
    <row r="142" spans="4:23" x14ac:dyDescent="0.25">
      <c r="D142" s="43"/>
      <c r="E142" s="43"/>
      <c r="F142" s="43"/>
      <c r="H142" s="68"/>
      <c r="I142" s="68"/>
      <c r="J142" s="68"/>
      <c r="K142" s="68"/>
      <c r="L142" s="68"/>
      <c r="M142" s="68"/>
      <c r="N142" s="68"/>
      <c r="O142" s="68"/>
      <c r="P142" s="68"/>
      <c r="Q142" s="212"/>
      <c r="R142" s="68"/>
      <c r="S142" s="1012"/>
      <c r="T142" s="1012"/>
      <c r="U142" s="68"/>
      <c r="V142" s="1013"/>
      <c r="W142" s="68"/>
    </row>
    <row r="143" spans="4:23" x14ac:dyDescent="0.25">
      <c r="D143" s="43"/>
      <c r="E143" s="43"/>
      <c r="F143" s="43"/>
      <c r="H143" s="68"/>
      <c r="I143" s="68"/>
      <c r="J143" s="68"/>
      <c r="K143" s="68"/>
      <c r="L143" s="68"/>
      <c r="M143" s="68"/>
      <c r="N143" s="68"/>
      <c r="O143" s="68"/>
      <c r="P143" s="68"/>
      <c r="Q143" s="212"/>
      <c r="R143" s="68"/>
      <c r="S143" s="1012"/>
      <c r="T143" s="1012"/>
      <c r="U143" s="68"/>
      <c r="V143" s="1013"/>
      <c r="W143" s="68"/>
    </row>
    <row r="144" spans="4:23" x14ac:dyDescent="0.25">
      <c r="D144" s="43"/>
      <c r="E144" s="43"/>
      <c r="F144" s="43"/>
      <c r="H144" s="68"/>
      <c r="I144" s="68"/>
      <c r="J144" s="68"/>
      <c r="K144" s="68"/>
      <c r="L144" s="68"/>
      <c r="M144" s="68"/>
      <c r="N144" s="68"/>
      <c r="O144" s="68"/>
      <c r="P144" s="68"/>
      <c r="Q144" s="212"/>
      <c r="R144" s="68"/>
      <c r="S144" s="1012"/>
      <c r="T144" s="1012"/>
      <c r="U144" s="68"/>
      <c r="V144" s="1013"/>
      <c r="W144" s="68"/>
    </row>
    <row r="145" spans="4:23" x14ac:dyDescent="0.25">
      <c r="D145" s="43"/>
      <c r="E145" s="43"/>
      <c r="F145" s="43"/>
      <c r="H145" s="68"/>
      <c r="I145" s="68"/>
      <c r="J145" s="68"/>
      <c r="K145" s="68"/>
      <c r="L145" s="68"/>
      <c r="M145" s="68"/>
      <c r="N145" s="68"/>
      <c r="O145" s="68"/>
      <c r="P145" s="68"/>
      <c r="Q145" s="212"/>
      <c r="R145" s="68"/>
      <c r="S145" s="1012"/>
      <c r="T145" s="1012"/>
      <c r="U145" s="68"/>
      <c r="V145" s="1013"/>
      <c r="W145" s="68"/>
    </row>
    <row r="146" spans="4:23" x14ac:dyDescent="0.25">
      <c r="D146" s="43"/>
      <c r="E146" s="43"/>
      <c r="F146" s="43"/>
      <c r="H146" s="68"/>
      <c r="I146" s="68"/>
      <c r="J146" s="68"/>
      <c r="K146" s="68"/>
      <c r="L146" s="68"/>
      <c r="M146" s="68"/>
      <c r="N146" s="68"/>
      <c r="O146" s="68"/>
      <c r="P146" s="68"/>
      <c r="Q146" s="212"/>
      <c r="R146" s="68"/>
      <c r="S146" s="1012"/>
      <c r="T146" s="1012"/>
      <c r="U146" s="68"/>
      <c r="V146" s="1013"/>
      <c r="W146" s="68"/>
    </row>
    <row r="147" spans="4:23" x14ac:dyDescent="0.25">
      <c r="D147" s="43"/>
      <c r="E147" s="43"/>
      <c r="F147" s="43"/>
      <c r="H147" s="68"/>
      <c r="I147" s="68"/>
      <c r="J147" s="68"/>
      <c r="K147" s="68"/>
      <c r="L147" s="68"/>
      <c r="M147" s="68"/>
      <c r="N147" s="68"/>
      <c r="O147" s="68"/>
      <c r="P147" s="68"/>
      <c r="Q147" s="212"/>
      <c r="R147" s="68"/>
      <c r="S147" s="1012"/>
      <c r="T147" s="1012"/>
      <c r="U147" s="68"/>
      <c r="V147" s="1013"/>
      <c r="W147" s="68"/>
    </row>
    <row r="148" spans="4:23" x14ac:dyDescent="0.25">
      <c r="D148" s="43"/>
      <c r="E148" s="43"/>
      <c r="F148" s="43"/>
      <c r="H148" s="68"/>
      <c r="I148" s="68"/>
      <c r="J148" s="68"/>
      <c r="K148" s="68"/>
      <c r="L148" s="68"/>
      <c r="M148" s="68"/>
      <c r="N148" s="68"/>
      <c r="O148" s="68"/>
      <c r="P148" s="68"/>
      <c r="Q148" s="212"/>
      <c r="R148" s="68"/>
      <c r="S148" s="1012"/>
      <c r="T148" s="1012"/>
      <c r="U148" s="68"/>
      <c r="V148" s="1013"/>
      <c r="W148" s="68"/>
    </row>
    <row r="149" spans="4:23" x14ac:dyDescent="0.25">
      <c r="D149" s="43"/>
      <c r="E149" s="43"/>
      <c r="F149" s="43"/>
      <c r="H149" s="68"/>
      <c r="I149" s="68"/>
      <c r="J149" s="68"/>
      <c r="K149" s="68"/>
      <c r="L149" s="68"/>
      <c r="M149" s="68"/>
      <c r="N149" s="68"/>
      <c r="O149" s="68"/>
      <c r="P149" s="68"/>
      <c r="Q149" s="212"/>
      <c r="R149" s="68"/>
      <c r="S149" s="1012"/>
      <c r="T149" s="1012"/>
      <c r="U149" s="68"/>
      <c r="V149" s="1013"/>
      <c r="W149" s="68"/>
    </row>
    <row r="150" spans="4:23" x14ac:dyDescent="0.25">
      <c r="D150" s="43"/>
      <c r="E150" s="43"/>
      <c r="F150" s="43"/>
      <c r="H150" s="68"/>
      <c r="I150" s="68"/>
      <c r="J150" s="68"/>
      <c r="K150" s="68"/>
      <c r="L150" s="68"/>
      <c r="M150" s="68"/>
      <c r="N150" s="68"/>
      <c r="O150" s="68"/>
      <c r="P150" s="68"/>
      <c r="Q150" s="212"/>
      <c r="R150" s="68"/>
      <c r="S150" s="1012"/>
      <c r="T150" s="1012"/>
      <c r="U150" s="68"/>
      <c r="V150" s="1013"/>
      <c r="W150" s="68"/>
    </row>
    <row r="151" spans="4:23" x14ac:dyDescent="0.25">
      <c r="D151" s="43"/>
      <c r="E151" s="43"/>
      <c r="F151" s="43"/>
      <c r="H151" s="68"/>
      <c r="I151" s="68"/>
      <c r="J151" s="68"/>
      <c r="K151" s="68"/>
      <c r="L151" s="68"/>
      <c r="M151" s="68"/>
      <c r="N151" s="68"/>
      <c r="O151" s="68"/>
      <c r="P151" s="68"/>
      <c r="Q151" s="212"/>
      <c r="R151" s="68"/>
      <c r="S151" s="1012"/>
      <c r="T151" s="1012"/>
      <c r="U151" s="68"/>
      <c r="V151" s="1013"/>
      <c r="W151" s="68"/>
    </row>
    <row r="152" spans="4:23" x14ac:dyDescent="0.25">
      <c r="D152" s="43"/>
      <c r="E152" s="43"/>
      <c r="F152" s="43"/>
      <c r="H152" s="68"/>
      <c r="I152" s="68"/>
      <c r="J152" s="68"/>
      <c r="K152" s="68"/>
      <c r="L152" s="68"/>
      <c r="M152" s="68"/>
      <c r="N152" s="68"/>
      <c r="O152" s="68"/>
      <c r="P152" s="68"/>
      <c r="Q152" s="212"/>
      <c r="R152" s="68"/>
      <c r="S152" s="1012"/>
      <c r="T152" s="1012"/>
      <c r="U152" s="68"/>
      <c r="V152" s="1013"/>
      <c r="W152" s="68"/>
    </row>
    <row r="153" spans="4:23" x14ac:dyDescent="0.25">
      <c r="D153" s="43"/>
      <c r="E153" s="43"/>
      <c r="F153" s="43"/>
      <c r="H153" s="68"/>
      <c r="I153" s="68"/>
      <c r="J153" s="68"/>
      <c r="K153" s="68"/>
      <c r="L153" s="68"/>
      <c r="M153" s="68"/>
      <c r="N153" s="68"/>
      <c r="O153" s="68"/>
      <c r="P153" s="68"/>
      <c r="Q153" s="212"/>
      <c r="R153" s="68"/>
      <c r="S153" s="1012"/>
      <c r="T153" s="1012"/>
      <c r="U153" s="68"/>
      <c r="V153" s="1013"/>
      <c r="W153" s="68"/>
    </row>
    <row r="154" spans="4:23" x14ac:dyDescent="0.25">
      <c r="D154" s="43"/>
      <c r="E154" s="43"/>
      <c r="F154" s="43"/>
      <c r="H154" s="68"/>
      <c r="I154" s="68"/>
      <c r="J154" s="68"/>
      <c r="K154" s="68"/>
      <c r="L154" s="68"/>
      <c r="M154" s="68"/>
      <c r="N154" s="68"/>
      <c r="O154" s="68"/>
      <c r="P154" s="68"/>
      <c r="Q154" s="212"/>
      <c r="R154" s="68"/>
      <c r="S154" s="1012"/>
      <c r="T154" s="1012"/>
      <c r="U154" s="68"/>
      <c r="V154" s="1013"/>
      <c r="W154" s="68"/>
    </row>
    <row r="155" spans="4:23" x14ac:dyDescent="0.25">
      <c r="D155" s="43"/>
      <c r="E155" s="43"/>
      <c r="F155" s="43"/>
      <c r="H155" s="68"/>
      <c r="I155" s="68"/>
      <c r="J155" s="68"/>
      <c r="K155" s="68"/>
      <c r="L155" s="68"/>
      <c r="M155" s="68"/>
      <c r="N155" s="68"/>
      <c r="O155" s="68"/>
      <c r="P155" s="68"/>
      <c r="Q155" s="212"/>
      <c r="R155" s="68"/>
      <c r="S155" s="1012"/>
      <c r="T155" s="1012"/>
      <c r="U155" s="68"/>
      <c r="V155" s="1013"/>
      <c r="W155" s="68"/>
    </row>
    <row r="156" spans="4:23" x14ac:dyDescent="0.25">
      <c r="D156" s="43"/>
      <c r="E156" s="43"/>
      <c r="F156" s="43"/>
      <c r="H156" s="68"/>
      <c r="I156" s="68"/>
      <c r="J156" s="68"/>
      <c r="K156" s="68"/>
      <c r="L156" s="68"/>
      <c r="M156" s="68"/>
      <c r="N156" s="68"/>
      <c r="O156" s="68"/>
      <c r="P156" s="68"/>
      <c r="Q156" s="212"/>
      <c r="R156" s="68"/>
      <c r="S156" s="1012"/>
      <c r="T156" s="1012"/>
      <c r="U156" s="68"/>
      <c r="V156" s="1013"/>
      <c r="W156" s="68"/>
    </row>
    <row r="157" spans="4:23" x14ac:dyDescent="0.25">
      <c r="D157" s="43"/>
      <c r="E157" s="43"/>
      <c r="F157" s="43"/>
      <c r="H157" s="68"/>
      <c r="I157" s="68"/>
      <c r="J157" s="68"/>
      <c r="K157" s="68"/>
      <c r="L157" s="68"/>
      <c r="M157" s="68"/>
      <c r="N157" s="68"/>
      <c r="O157" s="68"/>
      <c r="P157" s="68"/>
      <c r="Q157" s="212"/>
      <c r="R157" s="68"/>
      <c r="S157" s="1012"/>
      <c r="T157" s="1012"/>
      <c r="U157" s="68"/>
      <c r="V157" s="1013"/>
      <c r="W157" s="68"/>
    </row>
    <row r="158" spans="4:23" x14ac:dyDescent="0.25">
      <c r="D158" s="43"/>
      <c r="E158" s="43"/>
      <c r="F158" s="43"/>
      <c r="H158" s="68"/>
      <c r="I158" s="68"/>
      <c r="J158" s="68"/>
      <c r="K158" s="68"/>
      <c r="L158" s="68"/>
      <c r="M158" s="68"/>
      <c r="N158" s="68"/>
      <c r="O158" s="68"/>
      <c r="P158" s="68"/>
      <c r="Q158" s="212"/>
      <c r="R158" s="68"/>
      <c r="S158" s="1012"/>
      <c r="T158" s="1012"/>
      <c r="U158" s="68"/>
      <c r="V158" s="1013"/>
      <c r="W158" s="68"/>
    </row>
    <row r="159" spans="4:23" x14ac:dyDescent="0.25">
      <c r="D159" s="43"/>
      <c r="E159" s="43"/>
      <c r="F159" s="43"/>
      <c r="H159" s="68"/>
      <c r="I159" s="68"/>
      <c r="J159" s="68"/>
      <c r="K159" s="68"/>
      <c r="L159" s="68"/>
      <c r="M159" s="68"/>
      <c r="N159" s="68"/>
      <c r="O159" s="68"/>
      <c r="P159" s="68"/>
      <c r="Q159" s="212"/>
      <c r="R159" s="68"/>
      <c r="S159" s="1012"/>
      <c r="T159" s="1012"/>
      <c r="U159" s="68"/>
      <c r="V159" s="1013"/>
      <c r="W159" s="68"/>
    </row>
    <row r="160" spans="4:23" x14ac:dyDescent="0.25">
      <c r="D160" s="43"/>
      <c r="E160" s="43"/>
      <c r="F160" s="43"/>
      <c r="H160" s="68"/>
      <c r="I160" s="68"/>
      <c r="J160" s="68"/>
      <c r="K160" s="68"/>
      <c r="L160" s="68"/>
      <c r="M160" s="68"/>
      <c r="N160" s="68"/>
      <c r="O160" s="68"/>
      <c r="P160" s="68"/>
      <c r="Q160" s="212"/>
      <c r="R160" s="68"/>
      <c r="S160" s="1012"/>
      <c r="T160" s="1012"/>
      <c r="U160" s="68"/>
      <c r="V160" s="1013"/>
      <c r="W160" s="68"/>
    </row>
    <row r="161" spans="4:23" x14ac:dyDescent="0.25">
      <c r="D161" s="43"/>
      <c r="E161" s="43"/>
      <c r="F161" s="43"/>
      <c r="H161" s="68"/>
      <c r="I161" s="68"/>
      <c r="J161" s="68"/>
      <c r="K161" s="68"/>
      <c r="L161" s="68"/>
      <c r="M161" s="68"/>
      <c r="N161" s="68"/>
      <c r="O161" s="68"/>
      <c r="P161" s="68"/>
      <c r="Q161" s="212"/>
      <c r="R161" s="68"/>
      <c r="S161" s="1012"/>
      <c r="T161" s="1012"/>
      <c r="U161" s="68"/>
      <c r="V161" s="1013"/>
      <c r="W161" s="68"/>
    </row>
    <row r="162" spans="4:23" x14ac:dyDescent="0.25">
      <c r="E162" s="43"/>
      <c r="F162" s="43"/>
      <c r="H162" s="68"/>
      <c r="I162" s="68"/>
      <c r="J162" s="68"/>
      <c r="K162" s="68"/>
      <c r="L162" s="68"/>
      <c r="M162" s="68"/>
      <c r="N162" s="68"/>
      <c r="O162" s="68"/>
      <c r="P162" s="68"/>
      <c r="Q162" s="212"/>
      <c r="R162" s="68"/>
      <c r="S162" s="1012"/>
      <c r="T162" s="1012"/>
      <c r="U162" s="68"/>
      <c r="V162" s="1013"/>
      <c r="W162" s="68"/>
    </row>
    <row r="163" spans="4:23" x14ac:dyDescent="0.25">
      <c r="E163" s="43"/>
      <c r="F163" s="43"/>
      <c r="H163" s="68"/>
      <c r="I163" s="68"/>
      <c r="J163" s="68"/>
      <c r="K163" s="68"/>
      <c r="L163" s="68"/>
      <c r="M163" s="68"/>
      <c r="N163" s="68"/>
      <c r="O163" s="68"/>
      <c r="P163" s="68"/>
      <c r="Q163" s="212"/>
      <c r="R163" s="68"/>
      <c r="S163" s="1012"/>
      <c r="T163" s="1012"/>
      <c r="U163" s="68"/>
      <c r="V163" s="1013"/>
      <c r="W163" s="68"/>
    </row>
    <row r="164" spans="4:23" x14ac:dyDescent="0.25">
      <c r="E164" s="43"/>
      <c r="F164" s="43"/>
      <c r="H164" s="68"/>
      <c r="I164" s="68"/>
      <c r="J164" s="68"/>
      <c r="K164" s="68"/>
      <c r="L164" s="68"/>
      <c r="M164" s="68"/>
      <c r="N164" s="68"/>
      <c r="O164" s="68"/>
      <c r="P164" s="68"/>
      <c r="Q164" s="212"/>
      <c r="R164" s="68"/>
      <c r="S164" s="1012"/>
      <c r="T164" s="1012"/>
      <c r="U164" s="68"/>
      <c r="V164" s="1013"/>
      <c r="W164" s="68"/>
    </row>
    <row r="165" spans="4:23" x14ac:dyDescent="0.25">
      <c r="E165" s="43"/>
      <c r="F165" s="43"/>
      <c r="H165" s="68"/>
      <c r="I165" s="68"/>
      <c r="J165" s="68"/>
      <c r="K165" s="68"/>
      <c r="L165" s="68"/>
      <c r="M165" s="68"/>
      <c r="N165" s="68"/>
      <c r="O165" s="68"/>
      <c r="P165" s="68"/>
      <c r="Q165" s="212"/>
      <c r="R165" s="68"/>
      <c r="S165" s="1012"/>
      <c r="T165" s="1012"/>
      <c r="U165" s="68"/>
      <c r="V165" s="1013"/>
      <c r="W165" s="68"/>
    </row>
    <row r="166" spans="4:23" x14ac:dyDescent="0.25">
      <c r="E166" s="43"/>
      <c r="F166" s="43"/>
      <c r="H166" s="68"/>
      <c r="I166" s="68"/>
      <c r="J166" s="68"/>
      <c r="K166" s="68"/>
      <c r="L166" s="68"/>
      <c r="M166" s="68"/>
      <c r="N166" s="68"/>
      <c r="O166" s="68"/>
      <c r="P166" s="68"/>
      <c r="Q166" s="212"/>
      <c r="R166" s="68"/>
      <c r="S166" s="1012"/>
      <c r="T166" s="1012"/>
      <c r="U166" s="68"/>
      <c r="V166" s="1013"/>
      <c r="W166" s="68"/>
    </row>
    <row r="167" spans="4:23" x14ac:dyDescent="0.25">
      <c r="E167" s="43"/>
      <c r="F167" s="43"/>
      <c r="H167" s="68"/>
      <c r="I167" s="68"/>
      <c r="J167" s="68"/>
      <c r="K167" s="68"/>
      <c r="L167" s="68"/>
      <c r="M167" s="68"/>
      <c r="N167" s="68"/>
      <c r="O167" s="68"/>
      <c r="P167" s="68"/>
      <c r="Q167" s="212"/>
      <c r="R167" s="68"/>
      <c r="S167" s="1012"/>
      <c r="T167" s="1012"/>
      <c r="U167" s="68"/>
      <c r="V167" s="1013"/>
      <c r="W167" s="68"/>
    </row>
    <row r="168" spans="4:23" x14ac:dyDescent="0.25">
      <c r="E168" s="43"/>
      <c r="F168" s="43"/>
      <c r="H168" s="68"/>
      <c r="I168" s="68"/>
      <c r="J168" s="68"/>
      <c r="K168" s="68"/>
      <c r="L168" s="68"/>
      <c r="M168" s="68"/>
      <c r="N168" s="68"/>
      <c r="O168" s="68"/>
      <c r="P168" s="68"/>
      <c r="Q168" s="212"/>
      <c r="R168" s="68"/>
      <c r="S168" s="1012"/>
      <c r="T168" s="1012"/>
      <c r="U168" s="68"/>
      <c r="V168" s="1013"/>
      <c r="W168" s="68"/>
    </row>
    <row r="169" spans="4:23" x14ac:dyDescent="0.25">
      <c r="E169" s="43"/>
      <c r="F169" s="43"/>
      <c r="H169" s="68"/>
      <c r="I169" s="68"/>
      <c r="J169" s="68"/>
      <c r="K169" s="68"/>
      <c r="L169" s="68"/>
      <c r="M169" s="68"/>
      <c r="N169" s="68"/>
      <c r="O169" s="68"/>
      <c r="P169" s="68"/>
      <c r="Q169" s="212"/>
      <c r="R169" s="68"/>
      <c r="S169" s="1012"/>
      <c r="T169" s="1012"/>
      <c r="U169" s="68"/>
      <c r="V169" s="1013"/>
      <c r="W169" s="68"/>
    </row>
    <row r="170" spans="4:23" x14ac:dyDescent="0.25">
      <c r="E170" s="43"/>
      <c r="F170" s="43"/>
      <c r="H170" s="68"/>
      <c r="I170" s="68"/>
      <c r="J170" s="68"/>
      <c r="K170" s="68"/>
      <c r="L170" s="68"/>
      <c r="M170" s="68"/>
      <c r="N170" s="68"/>
      <c r="O170" s="68"/>
      <c r="P170" s="68"/>
      <c r="Q170" s="212"/>
      <c r="R170" s="68"/>
      <c r="S170" s="1012"/>
      <c r="T170" s="1012"/>
      <c r="U170" s="68"/>
      <c r="V170" s="1013"/>
      <c r="W170" s="68"/>
    </row>
    <row r="171" spans="4:23" x14ac:dyDescent="0.25">
      <c r="E171" s="43"/>
      <c r="F171" s="43"/>
      <c r="H171" s="68"/>
      <c r="I171" s="68"/>
      <c r="J171" s="68"/>
      <c r="K171" s="68"/>
      <c r="L171" s="68"/>
      <c r="M171" s="68"/>
      <c r="N171" s="68"/>
      <c r="O171" s="68"/>
      <c r="P171" s="68"/>
      <c r="Q171" s="212"/>
      <c r="R171" s="68"/>
      <c r="S171" s="1012"/>
      <c r="T171" s="1012"/>
      <c r="U171" s="68"/>
      <c r="V171" s="1013"/>
      <c r="W171" s="68"/>
    </row>
    <row r="172" spans="4:23" x14ac:dyDescent="0.25">
      <c r="E172" s="43"/>
      <c r="F172" s="43"/>
      <c r="H172" s="68"/>
      <c r="I172" s="68"/>
      <c r="J172" s="68"/>
      <c r="K172" s="68"/>
      <c r="L172" s="68"/>
      <c r="M172" s="68"/>
      <c r="N172" s="68"/>
      <c r="O172" s="68"/>
      <c r="P172" s="68"/>
      <c r="Q172" s="212"/>
      <c r="R172" s="68"/>
      <c r="S172" s="1012"/>
      <c r="T172" s="1012"/>
      <c r="U172" s="68"/>
      <c r="V172" s="1013"/>
      <c r="W172" s="68"/>
    </row>
    <row r="173" spans="4:23" x14ac:dyDescent="0.25">
      <c r="E173" s="43"/>
      <c r="F173" s="43"/>
      <c r="H173" s="68"/>
      <c r="I173" s="68"/>
      <c r="J173" s="68"/>
      <c r="K173" s="68"/>
      <c r="L173" s="68"/>
      <c r="M173" s="68"/>
      <c r="N173" s="68"/>
      <c r="O173" s="68"/>
      <c r="P173" s="68"/>
      <c r="Q173" s="212"/>
      <c r="R173" s="68"/>
      <c r="S173" s="1012"/>
      <c r="T173" s="1012"/>
      <c r="U173" s="68"/>
      <c r="V173" s="1013"/>
      <c r="W173" s="68"/>
    </row>
    <row r="174" spans="4:23" x14ac:dyDescent="0.25">
      <c r="E174" s="43"/>
      <c r="F174" s="43"/>
      <c r="H174" s="68"/>
      <c r="I174" s="68"/>
      <c r="J174" s="68"/>
      <c r="K174" s="68"/>
      <c r="L174" s="68"/>
      <c r="M174" s="68"/>
      <c r="N174" s="68"/>
      <c r="O174" s="68"/>
      <c r="P174" s="68"/>
      <c r="Q174" s="212"/>
      <c r="R174" s="68"/>
      <c r="S174" s="1012"/>
      <c r="T174" s="1012"/>
      <c r="U174" s="68"/>
      <c r="V174" s="1013"/>
      <c r="W174" s="68"/>
    </row>
    <row r="175" spans="4:23" x14ac:dyDescent="0.25">
      <c r="E175" s="43"/>
      <c r="F175" s="43"/>
      <c r="H175" s="68"/>
      <c r="I175" s="68"/>
      <c r="J175" s="68"/>
      <c r="K175" s="68"/>
      <c r="L175" s="68"/>
      <c r="M175" s="68"/>
      <c r="N175" s="68"/>
      <c r="O175" s="68"/>
      <c r="P175" s="68"/>
      <c r="Q175" s="212"/>
      <c r="R175" s="68"/>
      <c r="S175" s="1012"/>
      <c r="T175" s="1012"/>
      <c r="U175" s="68"/>
      <c r="V175" s="1013"/>
      <c r="W175" s="68"/>
    </row>
    <row r="176" spans="4:23" x14ac:dyDescent="0.25">
      <c r="E176" s="43"/>
      <c r="F176" s="43"/>
      <c r="H176" s="68"/>
      <c r="I176" s="68"/>
      <c r="J176" s="68"/>
      <c r="K176" s="68"/>
      <c r="L176" s="68"/>
      <c r="M176" s="68"/>
      <c r="N176" s="68"/>
      <c r="O176" s="68"/>
      <c r="P176" s="68"/>
      <c r="Q176" s="212"/>
      <c r="R176" s="68"/>
      <c r="S176" s="1012"/>
      <c r="T176" s="1012"/>
      <c r="U176" s="68"/>
      <c r="V176" s="1013"/>
      <c r="W176" s="68"/>
    </row>
    <row r="177" spans="5:23" x14ac:dyDescent="0.25">
      <c r="E177" s="43"/>
      <c r="F177" s="43"/>
      <c r="H177" s="68"/>
      <c r="I177" s="68"/>
      <c r="J177" s="68"/>
      <c r="K177" s="68"/>
      <c r="L177" s="68"/>
      <c r="M177" s="68"/>
      <c r="N177" s="68"/>
      <c r="O177" s="68"/>
      <c r="P177" s="68"/>
      <c r="Q177" s="212"/>
      <c r="R177" s="68"/>
      <c r="S177" s="1012"/>
      <c r="T177" s="1012"/>
      <c r="U177" s="68"/>
      <c r="V177" s="1013"/>
      <c r="W177" s="68"/>
    </row>
    <row r="178" spans="5:23" x14ac:dyDescent="0.25">
      <c r="E178" s="43"/>
      <c r="F178" s="43"/>
      <c r="H178" s="68"/>
      <c r="I178" s="68"/>
      <c r="J178" s="68"/>
      <c r="K178" s="68"/>
      <c r="L178" s="68"/>
      <c r="M178" s="68"/>
      <c r="N178" s="68"/>
      <c r="O178" s="68"/>
      <c r="P178" s="68"/>
      <c r="Q178" s="212"/>
      <c r="R178" s="68"/>
      <c r="S178" s="1012"/>
      <c r="T178" s="1012"/>
      <c r="U178" s="68"/>
      <c r="V178" s="1013"/>
      <c r="W178" s="68"/>
    </row>
    <row r="179" spans="5:23" x14ac:dyDescent="0.25">
      <c r="E179" s="43"/>
      <c r="F179" s="43"/>
      <c r="H179" s="68"/>
      <c r="I179" s="68"/>
      <c r="J179" s="68"/>
      <c r="K179" s="68"/>
      <c r="L179" s="68"/>
      <c r="M179" s="68"/>
      <c r="N179" s="68"/>
      <c r="O179" s="68"/>
      <c r="P179" s="68"/>
      <c r="Q179" s="212"/>
      <c r="R179" s="68"/>
      <c r="S179" s="1012"/>
      <c r="T179" s="1012"/>
      <c r="U179" s="68"/>
      <c r="V179" s="1013"/>
      <c r="W179" s="68"/>
    </row>
    <row r="180" spans="5:23" x14ac:dyDescent="0.25">
      <c r="E180" s="43"/>
      <c r="F180" s="43"/>
      <c r="H180" s="68"/>
      <c r="I180" s="68"/>
      <c r="J180" s="68"/>
      <c r="K180" s="68"/>
      <c r="L180" s="68"/>
      <c r="M180" s="68"/>
      <c r="N180" s="68"/>
      <c r="O180" s="68"/>
      <c r="P180" s="68"/>
      <c r="Q180" s="212"/>
      <c r="R180" s="68"/>
      <c r="S180" s="1012"/>
      <c r="T180" s="1012"/>
      <c r="U180" s="68"/>
      <c r="V180" s="1013"/>
      <c r="W180" s="68"/>
    </row>
    <row r="181" spans="5:23" x14ac:dyDescent="0.25">
      <c r="E181" s="43"/>
      <c r="F181" s="43"/>
      <c r="H181" s="68"/>
      <c r="I181" s="68"/>
      <c r="J181" s="68"/>
      <c r="K181" s="68"/>
      <c r="L181" s="68"/>
      <c r="M181" s="68"/>
      <c r="N181" s="68"/>
      <c r="O181" s="68"/>
      <c r="P181" s="68"/>
      <c r="Q181" s="212"/>
      <c r="R181" s="68"/>
      <c r="S181" s="1012"/>
      <c r="T181" s="1012"/>
      <c r="U181" s="68"/>
      <c r="V181" s="1013"/>
      <c r="W181" s="68"/>
    </row>
    <row r="182" spans="5:23" x14ac:dyDescent="0.25">
      <c r="E182" s="43"/>
      <c r="F182" s="43"/>
      <c r="H182" s="68"/>
      <c r="I182" s="68"/>
      <c r="J182" s="68"/>
      <c r="K182" s="68"/>
      <c r="L182" s="68"/>
      <c r="M182" s="68"/>
      <c r="N182" s="68"/>
      <c r="O182" s="68"/>
      <c r="P182" s="68"/>
      <c r="Q182" s="212"/>
      <c r="R182" s="68"/>
      <c r="S182" s="1012"/>
      <c r="T182" s="1012"/>
      <c r="U182" s="68"/>
      <c r="V182" s="1013"/>
      <c r="W182" s="68"/>
    </row>
    <row r="183" spans="5:23" x14ac:dyDescent="0.25">
      <c r="E183" s="43"/>
      <c r="F183" s="43"/>
      <c r="H183" s="68"/>
      <c r="I183" s="68"/>
      <c r="J183" s="68"/>
      <c r="K183" s="68"/>
      <c r="L183" s="68"/>
      <c r="M183" s="68"/>
      <c r="N183" s="68"/>
      <c r="O183" s="68"/>
      <c r="P183" s="68"/>
      <c r="Q183" s="212"/>
      <c r="R183" s="68"/>
      <c r="S183" s="1012"/>
      <c r="T183" s="1012"/>
      <c r="U183" s="68"/>
      <c r="V183" s="1013"/>
      <c r="W183" s="68"/>
    </row>
    <row r="184" spans="5:23" x14ac:dyDescent="0.25">
      <c r="E184" s="43"/>
      <c r="F184" s="43"/>
      <c r="H184" s="68"/>
      <c r="I184" s="68"/>
      <c r="J184" s="68"/>
      <c r="K184" s="68"/>
      <c r="L184" s="68"/>
      <c r="M184" s="68"/>
      <c r="N184" s="68"/>
      <c r="O184" s="68"/>
      <c r="P184" s="68"/>
      <c r="Q184" s="212"/>
      <c r="R184" s="68"/>
      <c r="S184" s="1012"/>
      <c r="T184" s="1012"/>
      <c r="U184" s="68"/>
      <c r="V184" s="1013"/>
      <c r="W184" s="68"/>
    </row>
    <row r="185" spans="5:23" x14ac:dyDescent="0.25">
      <c r="E185" s="43"/>
      <c r="F185" s="43"/>
      <c r="H185" s="68"/>
      <c r="I185" s="68"/>
      <c r="J185" s="68"/>
      <c r="K185" s="68"/>
      <c r="L185" s="68"/>
      <c r="M185" s="68"/>
      <c r="N185" s="68"/>
      <c r="O185" s="68"/>
      <c r="P185" s="68"/>
      <c r="Q185" s="212"/>
      <c r="R185" s="68"/>
      <c r="S185" s="1012"/>
      <c r="T185" s="1012"/>
      <c r="U185" s="68"/>
      <c r="V185" s="1013"/>
      <c r="W185" s="68"/>
    </row>
    <row r="186" spans="5:23" x14ac:dyDescent="0.25">
      <c r="E186" s="43"/>
      <c r="F186" s="43"/>
      <c r="H186" s="68"/>
      <c r="I186" s="68"/>
      <c r="J186" s="68"/>
      <c r="K186" s="68"/>
      <c r="L186" s="68"/>
      <c r="M186" s="68"/>
      <c r="N186" s="68"/>
      <c r="O186" s="68"/>
      <c r="P186" s="68"/>
      <c r="Q186" s="212"/>
      <c r="R186" s="68"/>
      <c r="S186" s="1012"/>
      <c r="T186" s="1012"/>
      <c r="U186" s="68"/>
      <c r="V186" s="1013"/>
      <c r="W186" s="68"/>
    </row>
    <row r="187" spans="5:23" x14ac:dyDescent="0.25">
      <c r="E187" s="43"/>
      <c r="F187" s="43"/>
      <c r="H187" s="68"/>
      <c r="I187" s="68"/>
      <c r="J187" s="68"/>
      <c r="K187" s="68"/>
      <c r="L187" s="68"/>
      <c r="M187" s="68"/>
      <c r="N187" s="68"/>
      <c r="O187" s="68"/>
      <c r="P187" s="68"/>
      <c r="Q187" s="212"/>
      <c r="R187" s="68"/>
      <c r="S187" s="1012"/>
      <c r="T187" s="1012"/>
      <c r="U187" s="68"/>
      <c r="V187" s="1013"/>
      <c r="W187" s="68"/>
    </row>
    <row r="188" spans="5:23" x14ac:dyDescent="0.25">
      <c r="E188" s="43"/>
      <c r="F188" s="43"/>
      <c r="H188" s="68"/>
      <c r="I188" s="68"/>
      <c r="J188" s="68"/>
      <c r="K188" s="68"/>
      <c r="L188" s="68"/>
      <c r="M188" s="68"/>
      <c r="N188" s="68"/>
      <c r="O188" s="68"/>
      <c r="P188" s="68"/>
      <c r="Q188" s="212"/>
      <c r="R188" s="68"/>
      <c r="S188" s="1012"/>
      <c r="T188" s="1012"/>
      <c r="U188" s="68"/>
      <c r="V188" s="1013"/>
      <c r="W188" s="68"/>
    </row>
    <row r="189" spans="5:23" x14ac:dyDescent="0.25">
      <c r="E189" s="43"/>
      <c r="F189" s="43"/>
      <c r="H189" s="68"/>
      <c r="I189" s="68"/>
      <c r="J189" s="68"/>
      <c r="K189" s="68"/>
      <c r="L189" s="68"/>
      <c r="M189" s="68"/>
      <c r="N189" s="68"/>
      <c r="O189" s="68"/>
      <c r="P189" s="68"/>
      <c r="Q189" s="212"/>
      <c r="R189" s="68"/>
      <c r="S189" s="1012"/>
      <c r="T189" s="1012"/>
      <c r="U189" s="68"/>
      <c r="V189" s="1013"/>
      <c r="W189" s="68"/>
    </row>
    <row r="190" spans="5:23" x14ac:dyDescent="0.25">
      <c r="E190" s="43"/>
      <c r="F190" s="43"/>
      <c r="H190" s="68"/>
      <c r="I190" s="68"/>
      <c r="J190" s="68"/>
      <c r="K190" s="68"/>
      <c r="L190" s="68"/>
      <c r="M190" s="68"/>
      <c r="N190" s="68"/>
      <c r="O190" s="68"/>
      <c r="P190" s="68"/>
      <c r="Q190" s="212"/>
      <c r="R190" s="68"/>
      <c r="S190" s="1012"/>
      <c r="T190" s="1012"/>
      <c r="U190" s="68"/>
      <c r="V190" s="1013"/>
      <c r="W190" s="68"/>
    </row>
    <row r="191" spans="5:23" x14ac:dyDescent="0.25">
      <c r="E191" s="43"/>
      <c r="F191" s="43"/>
      <c r="H191" s="68"/>
      <c r="I191" s="68"/>
      <c r="J191" s="68"/>
      <c r="K191" s="68"/>
      <c r="L191" s="68"/>
      <c r="M191" s="68"/>
      <c r="N191" s="68"/>
      <c r="O191" s="68"/>
      <c r="P191" s="68"/>
      <c r="Q191" s="212"/>
      <c r="R191" s="68"/>
      <c r="S191" s="1012"/>
      <c r="T191" s="1012"/>
      <c r="U191" s="68"/>
      <c r="V191" s="1013"/>
      <c r="W191" s="68"/>
    </row>
    <row r="192" spans="5:23" x14ac:dyDescent="0.25">
      <c r="E192" s="43"/>
      <c r="F192" s="43"/>
      <c r="H192" s="68"/>
      <c r="I192" s="68"/>
      <c r="J192" s="68"/>
      <c r="K192" s="68"/>
      <c r="L192" s="68"/>
      <c r="M192" s="68"/>
      <c r="N192" s="68"/>
      <c r="O192" s="68"/>
      <c r="P192" s="68"/>
      <c r="Q192" s="212"/>
      <c r="R192" s="68"/>
      <c r="S192" s="1012"/>
      <c r="T192" s="1012"/>
      <c r="U192" s="68"/>
      <c r="V192" s="1013"/>
      <c r="W192" s="68"/>
    </row>
    <row r="193" spans="5:23" x14ac:dyDescent="0.25">
      <c r="E193" s="43"/>
      <c r="F193" s="43"/>
      <c r="H193" s="68"/>
      <c r="I193" s="68"/>
      <c r="J193" s="68"/>
      <c r="K193" s="68"/>
      <c r="L193" s="68"/>
      <c r="M193" s="68"/>
      <c r="N193" s="68"/>
      <c r="O193" s="68"/>
      <c r="P193" s="68"/>
      <c r="Q193" s="212"/>
      <c r="R193" s="68"/>
      <c r="S193" s="1012"/>
      <c r="T193" s="1012"/>
      <c r="U193" s="68"/>
      <c r="V193" s="1013"/>
      <c r="W193" s="68"/>
    </row>
    <row r="194" spans="5:23" x14ac:dyDescent="0.25">
      <c r="E194" s="43"/>
      <c r="F194" s="43"/>
      <c r="H194" s="68"/>
      <c r="I194" s="68"/>
      <c r="J194" s="68"/>
      <c r="K194" s="68"/>
      <c r="L194" s="68"/>
      <c r="M194" s="68"/>
      <c r="N194" s="68"/>
      <c r="O194" s="68"/>
      <c r="P194" s="68"/>
      <c r="Q194" s="212"/>
      <c r="R194" s="68"/>
      <c r="S194" s="1012"/>
      <c r="T194" s="1012"/>
      <c r="U194" s="68"/>
      <c r="V194" s="1013"/>
      <c r="W194" s="68"/>
    </row>
    <row r="195" spans="5:23" x14ac:dyDescent="0.25">
      <c r="E195" s="43"/>
      <c r="F195" s="43"/>
      <c r="H195" s="68"/>
      <c r="I195" s="68"/>
      <c r="J195" s="68"/>
      <c r="K195" s="68"/>
      <c r="L195" s="68"/>
      <c r="M195" s="68"/>
      <c r="N195" s="68"/>
      <c r="O195" s="68"/>
      <c r="P195" s="68"/>
      <c r="Q195" s="212"/>
      <c r="R195" s="68"/>
      <c r="S195" s="1012"/>
      <c r="T195" s="1012"/>
      <c r="U195" s="68"/>
      <c r="V195" s="1013"/>
      <c r="W195" s="68"/>
    </row>
    <row r="196" spans="5:23" x14ac:dyDescent="0.25">
      <c r="E196" s="43"/>
      <c r="F196" s="43"/>
      <c r="H196" s="68"/>
      <c r="I196" s="68"/>
      <c r="J196" s="68"/>
      <c r="K196" s="68"/>
      <c r="L196" s="68"/>
      <c r="M196" s="68"/>
      <c r="N196" s="68"/>
      <c r="O196" s="68"/>
      <c r="P196" s="68"/>
      <c r="Q196" s="212"/>
      <c r="R196" s="68"/>
      <c r="S196" s="1012"/>
      <c r="T196" s="1012"/>
      <c r="U196" s="68"/>
      <c r="V196" s="1013"/>
      <c r="W196" s="68"/>
    </row>
    <row r="197" spans="5:23" x14ac:dyDescent="0.25">
      <c r="E197" s="43"/>
      <c r="F197" s="43"/>
      <c r="H197" s="68"/>
      <c r="I197" s="68"/>
      <c r="J197" s="68"/>
      <c r="K197" s="68"/>
      <c r="L197" s="68"/>
      <c r="M197" s="68"/>
      <c r="N197" s="68"/>
      <c r="O197" s="68"/>
      <c r="P197" s="68"/>
      <c r="Q197" s="212"/>
      <c r="R197" s="68"/>
      <c r="S197" s="1012"/>
      <c r="T197" s="1012"/>
      <c r="U197" s="68"/>
      <c r="V197" s="1013"/>
      <c r="W197" s="68"/>
    </row>
    <row r="198" spans="5:23" x14ac:dyDescent="0.25">
      <c r="E198" s="43"/>
      <c r="F198" s="43"/>
      <c r="H198" s="68"/>
      <c r="I198" s="68"/>
      <c r="J198" s="68"/>
      <c r="K198" s="68"/>
      <c r="L198" s="68"/>
      <c r="M198" s="68"/>
      <c r="N198" s="68"/>
      <c r="O198" s="68"/>
      <c r="P198" s="68"/>
      <c r="Q198" s="212"/>
      <c r="R198" s="68"/>
      <c r="S198" s="1012"/>
      <c r="T198" s="1012"/>
      <c r="U198" s="68"/>
      <c r="V198" s="1013"/>
      <c r="W198" s="68"/>
    </row>
    <row r="199" spans="5:23" x14ac:dyDescent="0.25">
      <c r="E199" s="43"/>
      <c r="F199" s="43"/>
      <c r="H199" s="68"/>
      <c r="I199" s="68"/>
      <c r="J199" s="68"/>
      <c r="K199" s="68"/>
      <c r="L199" s="68"/>
      <c r="M199" s="68"/>
      <c r="N199" s="68"/>
      <c r="O199" s="68"/>
      <c r="P199" s="68"/>
      <c r="Q199" s="212"/>
      <c r="R199" s="68"/>
      <c r="S199" s="1012"/>
      <c r="T199" s="1012"/>
      <c r="U199" s="68"/>
      <c r="V199" s="1013"/>
      <c r="W199" s="68"/>
    </row>
    <row r="200" spans="5:23" x14ac:dyDescent="0.25">
      <c r="E200" s="43"/>
      <c r="F200" s="43"/>
      <c r="H200" s="68"/>
      <c r="I200" s="68"/>
      <c r="J200" s="68"/>
      <c r="K200" s="68"/>
      <c r="L200" s="68"/>
      <c r="M200" s="68"/>
      <c r="N200" s="68"/>
      <c r="O200" s="68"/>
      <c r="P200" s="68"/>
      <c r="Q200" s="212"/>
      <c r="R200" s="68"/>
      <c r="S200" s="1012"/>
      <c r="T200" s="1012"/>
      <c r="U200" s="68"/>
      <c r="V200" s="1013"/>
      <c r="W200" s="68"/>
    </row>
    <row r="201" spans="5:23" x14ac:dyDescent="0.25">
      <c r="E201" s="43"/>
      <c r="F201" s="43"/>
      <c r="H201" s="68"/>
      <c r="I201" s="68"/>
      <c r="J201" s="68"/>
      <c r="K201" s="68"/>
      <c r="L201" s="68"/>
      <c r="M201" s="68"/>
      <c r="N201" s="68"/>
      <c r="O201" s="68"/>
      <c r="P201" s="68"/>
      <c r="Q201" s="212"/>
      <c r="R201" s="68"/>
      <c r="S201" s="1012"/>
      <c r="T201" s="1012"/>
      <c r="U201" s="68"/>
      <c r="V201" s="1013"/>
      <c r="W201" s="68"/>
    </row>
    <row r="202" spans="5:23" x14ac:dyDescent="0.25">
      <c r="E202" s="43"/>
      <c r="F202" s="43"/>
      <c r="H202" s="68"/>
      <c r="I202" s="68"/>
      <c r="J202" s="68"/>
      <c r="K202" s="68"/>
      <c r="L202" s="68"/>
      <c r="M202" s="68"/>
      <c r="N202" s="68"/>
      <c r="O202" s="68"/>
      <c r="P202" s="68"/>
      <c r="Q202" s="212"/>
      <c r="R202" s="68"/>
      <c r="S202" s="1012"/>
      <c r="T202" s="1012"/>
      <c r="U202" s="68"/>
      <c r="V202" s="1013"/>
      <c r="W202" s="68"/>
    </row>
    <row r="203" spans="5:23" x14ac:dyDescent="0.25">
      <c r="E203" s="43"/>
      <c r="F203" s="43"/>
      <c r="H203" s="68"/>
      <c r="I203" s="68"/>
      <c r="J203" s="68"/>
      <c r="K203" s="68"/>
      <c r="L203" s="68"/>
      <c r="M203" s="68"/>
      <c r="N203" s="68"/>
      <c r="O203" s="68"/>
      <c r="P203" s="68"/>
      <c r="Q203" s="212"/>
      <c r="R203" s="68"/>
      <c r="S203" s="1012"/>
      <c r="T203" s="1012"/>
      <c r="U203" s="68"/>
      <c r="V203" s="1013"/>
      <c r="W203" s="68"/>
    </row>
    <row r="204" spans="5:23" x14ac:dyDescent="0.25">
      <c r="E204" s="43"/>
      <c r="F204" s="43"/>
      <c r="H204" s="68"/>
      <c r="I204" s="68"/>
      <c r="J204" s="68"/>
      <c r="K204" s="68"/>
      <c r="L204" s="68"/>
      <c r="M204" s="68"/>
      <c r="N204" s="68"/>
      <c r="O204" s="68"/>
      <c r="P204" s="68"/>
      <c r="Q204" s="212"/>
      <c r="R204" s="68"/>
      <c r="S204" s="1012"/>
      <c r="T204" s="1012"/>
      <c r="U204" s="68"/>
      <c r="V204" s="1013"/>
      <c r="W204" s="68"/>
    </row>
    <row r="205" spans="5:23" x14ac:dyDescent="0.25">
      <c r="E205" s="43"/>
      <c r="F205" s="43"/>
      <c r="H205" s="68"/>
      <c r="I205" s="68"/>
      <c r="J205" s="68"/>
      <c r="K205" s="68"/>
      <c r="L205" s="68"/>
      <c r="M205" s="68"/>
      <c r="N205" s="68"/>
      <c r="O205" s="68"/>
      <c r="P205" s="68"/>
      <c r="Q205" s="212"/>
      <c r="R205" s="68"/>
      <c r="S205" s="1012"/>
      <c r="T205" s="1012"/>
      <c r="U205" s="68"/>
      <c r="V205" s="1013"/>
      <c r="W205" s="68"/>
    </row>
    <row r="206" spans="5:23" x14ac:dyDescent="0.25">
      <c r="E206" s="43"/>
      <c r="F206" s="43"/>
      <c r="H206" s="68"/>
      <c r="I206" s="68"/>
      <c r="J206" s="68"/>
      <c r="K206" s="68"/>
      <c r="L206" s="68"/>
      <c r="M206" s="68"/>
      <c r="N206" s="68"/>
      <c r="O206" s="68"/>
      <c r="P206" s="68"/>
      <c r="Q206" s="212"/>
      <c r="R206" s="68"/>
      <c r="S206" s="1012"/>
      <c r="T206" s="1012"/>
      <c r="U206" s="68"/>
      <c r="V206" s="1013"/>
      <c r="W206" s="68"/>
    </row>
    <row r="207" spans="5:23" x14ac:dyDescent="0.25">
      <c r="E207" s="43"/>
      <c r="F207" s="43"/>
      <c r="H207" s="68"/>
      <c r="I207" s="68"/>
      <c r="J207" s="68"/>
      <c r="K207" s="68"/>
      <c r="L207" s="68"/>
      <c r="M207" s="68"/>
      <c r="N207" s="68"/>
      <c r="O207" s="68"/>
      <c r="P207" s="68"/>
      <c r="Q207" s="212"/>
      <c r="R207" s="68"/>
      <c r="S207" s="1012"/>
      <c r="T207" s="1012"/>
      <c r="U207" s="68"/>
      <c r="V207" s="1013"/>
      <c r="W207" s="68"/>
    </row>
    <row r="208" spans="5:23" x14ac:dyDescent="0.25">
      <c r="E208" s="43"/>
      <c r="F208" s="43"/>
      <c r="H208" s="68"/>
      <c r="I208" s="68"/>
      <c r="J208" s="68"/>
      <c r="K208" s="68"/>
      <c r="L208" s="68"/>
      <c r="M208" s="68"/>
      <c r="N208" s="68"/>
      <c r="O208" s="68"/>
      <c r="P208" s="68"/>
      <c r="Q208" s="212"/>
      <c r="R208" s="68"/>
      <c r="S208" s="1012"/>
      <c r="T208" s="1012"/>
      <c r="U208" s="68"/>
      <c r="V208" s="1013"/>
      <c r="W208" s="68"/>
    </row>
    <row r="209" spans="5:23" x14ac:dyDescent="0.25">
      <c r="E209" s="43"/>
      <c r="F209" s="43"/>
      <c r="H209" s="68"/>
      <c r="I209" s="68"/>
      <c r="J209" s="68"/>
      <c r="K209" s="68"/>
      <c r="L209" s="68"/>
      <c r="M209" s="68"/>
      <c r="N209" s="68"/>
      <c r="O209" s="68"/>
      <c r="P209" s="68"/>
      <c r="Q209" s="212"/>
      <c r="R209" s="68"/>
      <c r="S209" s="1012"/>
      <c r="T209" s="1012"/>
      <c r="U209" s="68"/>
      <c r="V209" s="1013"/>
      <c r="W209" s="68"/>
    </row>
    <row r="210" spans="5:23" x14ac:dyDescent="0.25">
      <c r="E210" s="43"/>
      <c r="F210" s="43"/>
      <c r="H210" s="68"/>
      <c r="I210" s="68"/>
      <c r="J210" s="68"/>
      <c r="K210" s="68"/>
      <c r="L210" s="68"/>
      <c r="M210" s="68"/>
      <c r="N210" s="68"/>
      <c r="O210" s="68"/>
      <c r="P210" s="68"/>
      <c r="Q210" s="212"/>
      <c r="R210" s="68"/>
      <c r="S210" s="1012"/>
      <c r="T210" s="1012"/>
      <c r="U210" s="68"/>
      <c r="V210" s="1013"/>
      <c r="W210" s="68"/>
    </row>
    <row r="211" spans="5:23" x14ac:dyDescent="0.25">
      <c r="E211" s="43"/>
      <c r="F211" s="43"/>
      <c r="H211" s="68"/>
      <c r="I211" s="68"/>
      <c r="J211" s="68"/>
      <c r="K211" s="68"/>
      <c r="L211" s="68"/>
      <c r="M211" s="68"/>
      <c r="N211" s="68"/>
      <c r="O211" s="68"/>
      <c r="P211" s="68"/>
      <c r="Q211" s="212"/>
      <c r="R211" s="68"/>
      <c r="S211" s="1012"/>
      <c r="T211" s="1012"/>
      <c r="U211" s="68"/>
      <c r="V211" s="1013"/>
      <c r="W211" s="68"/>
    </row>
    <row r="212" spans="5:23" x14ac:dyDescent="0.25">
      <c r="E212" s="43"/>
      <c r="F212" s="43"/>
      <c r="H212" s="68"/>
      <c r="I212" s="68"/>
      <c r="J212" s="68"/>
      <c r="K212" s="68"/>
      <c r="L212" s="68"/>
      <c r="M212" s="68"/>
      <c r="N212" s="68"/>
      <c r="O212" s="68"/>
      <c r="P212" s="68"/>
      <c r="Q212" s="212"/>
      <c r="R212" s="68"/>
      <c r="S212" s="1012"/>
      <c r="T212" s="1012"/>
      <c r="U212" s="68"/>
      <c r="V212" s="1013"/>
      <c r="W212" s="68"/>
    </row>
    <row r="213" spans="5:23" x14ac:dyDescent="0.25">
      <c r="E213" s="43"/>
      <c r="F213" s="43"/>
      <c r="H213" s="68"/>
      <c r="I213" s="68"/>
      <c r="J213" s="68"/>
      <c r="K213" s="68"/>
      <c r="L213" s="68"/>
      <c r="M213" s="68"/>
      <c r="N213" s="68"/>
      <c r="O213" s="68"/>
      <c r="P213" s="68"/>
      <c r="Q213" s="212"/>
      <c r="R213" s="68"/>
      <c r="S213" s="1012"/>
      <c r="T213" s="1012"/>
      <c r="U213" s="68"/>
      <c r="V213" s="1013"/>
      <c r="W213" s="68"/>
    </row>
    <row r="214" spans="5:23" x14ac:dyDescent="0.25">
      <c r="E214" s="43"/>
      <c r="F214" s="43"/>
      <c r="H214" s="68"/>
      <c r="I214" s="68"/>
      <c r="J214" s="68"/>
      <c r="K214" s="68"/>
      <c r="L214" s="68"/>
      <c r="M214" s="68"/>
      <c r="N214" s="68"/>
      <c r="O214" s="68"/>
      <c r="P214" s="68"/>
      <c r="Q214" s="212"/>
      <c r="R214" s="68"/>
      <c r="S214" s="1012"/>
      <c r="T214" s="1012"/>
      <c r="U214" s="68"/>
      <c r="V214" s="1013"/>
      <c r="W214" s="68"/>
    </row>
    <row r="215" spans="5:23" x14ac:dyDescent="0.25">
      <c r="E215" s="43"/>
      <c r="F215" s="43"/>
      <c r="H215" s="68"/>
      <c r="I215" s="68"/>
      <c r="J215" s="68"/>
      <c r="K215" s="68"/>
      <c r="L215" s="68"/>
      <c r="M215" s="68"/>
      <c r="N215" s="68"/>
      <c r="O215" s="68"/>
      <c r="P215" s="68"/>
      <c r="Q215" s="212"/>
      <c r="R215" s="68"/>
      <c r="S215" s="1012"/>
      <c r="T215" s="1012"/>
      <c r="U215" s="68"/>
      <c r="V215" s="1013"/>
      <c r="W215" s="68"/>
    </row>
    <row r="216" spans="5:23" x14ac:dyDescent="0.25">
      <c r="E216" s="43"/>
      <c r="F216" s="43"/>
      <c r="H216" s="68"/>
      <c r="I216" s="68"/>
      <c r="J216" s="68"/>
      <c r="K216" s="68"/>
      <c r="L216" s="68"/>
      <c r="M216" s="68"/>
      <c r="N216" s="68"/>
      <c r="O216" s="68"/>
      <c r="P216" s="68"/>
      <c r="Q216" s="212"/>
      <c r="R216" s="68"/>
      <c r="S216" s="1012"/>
      <c r="T216" s="1012"/>
      <c r="U216" s="68"/>
      <c r="V216" s="1013"/>
      <c r="W216" s="68"/>
    </row>
    <row r="217" spans="5:23" x14ac:dyDescent="0.25">
      <c r="E217" s="43"/>
      <c r="F217" s="43"/>
      <c r="H217" s="68"/>
      <c r="I217" s="68"/>
      <c r="J217" s="68"/>
      <c r="K217" s="68"/>
      <c r="L217" s="68"/>
      <c r="M217" s="68"/>
      <c r="N217" s="68"/>
      <c r="O217" s="68"/>
      <c r="P217" s="68"/>
      <c r="Q217" s="212"/>
      <c r="R217" s="68"/>
      <c r="S217" s="1012"/>
      <c r="T217" s="1012"/>
      <c r="U217" s="68"/>
      <c r="V217" s="1013"/>
      <c r="W217" s="68"/>
    </row>
    <row r="218" spans="5:23" x14ac:dyDescent="0.25">
      <c r="E218" s="43"/>
      <c r="F218" s="43"/>
      <c r="H218" s="68"/>
      <c r="I218" s="68"/>
      <c r="J218" s="68"/>
      <c r="K218" s="68"/>
      <c r="L218" s="68"/>
      <c r="M218" s="68"/>
      <c r="N218" s="68"/>
      <c r="O218" s="68"/>
      <c r="P218" s="68"/>
      <c r="Q218" s="212"/>
      <c r="R218" s="68"/>
      <c r="S218" s="1012"/>
      <c r="T218" s="1012"/>
      <c r="U218" s="68"/>
      <c r="V218" s="1013"/>
      <c r="W218" s="68"/>
    </row>
    <row r="219" spans="5:23" x14ac:dyDescent="0.25">
      <c r="E219" s="43"/>
      <c r="F219" s="43"/>
      <c r="H219" s="68"/>
      <c r="I219" s="68"/>
      <c r="J219" s="68"/>
      <c r="K219" s="68"/>
      <c r="L219" s="68"/>
      <c r="M219" s="68"/>
      <c r="N219" s="68"/>
      <c r="O219" s="68"/>
      <c r="P219" s="68"/>
      <c r="Q219" s="212"/>
      <c r="R219" s="68"/>
      <c r="S219" s="1012"/>
      <c r="T219" s="1012"/>
      <c r="U219" s="68"/>
      <c r="V219" s="1013"/>
      <c r="W219" s="68"/>
    </row>
    <row r="220" spans="5:23" x14ac:dyDescent="0.25">
      <c r="E220" s="43"/>
      <c r="F220" s="43"/>
      <c r="H220" s="68"/>
      <c r="I220" s="68"/>
      <c r="J220" s="68"/>
      <c r="K220" s="68"/>
      <c r="L220" s="68"/>
      <c r="M220" s="68"/>
      <c r="N220" s="68"/>
      <c r="O220" s="68"/>
      <c r="P220" s="68"/>
      <c r="Q220" s="212"/>
      <c r="R220" s="68"/>
      <c r="S220" s="1012"/>
      <c r="T220" s="1012"/>
      <c r="U220" s="68"/>
      <c r="V220" s="1013"/>
      <c r="W220" s="68"/>
    </row>
    <row r="221" spans="5:23" x14ac:dyDescent="0.25">
      <c r="E221" s="43"/>
      <c r="F221" s="43"/>
      <c r="H221" s="68"/>
      <c r="I221" s="68"/>
      <c r="J221" s="68"/>
      <c r="K221" s="68"/>
      <c r="L221" s="68"/>
      <c r="M221" s="68"/>
      <c r="N221" s="68"/>
      <c r="O221" s="68"/>
      <c r="P221" s="68"/>
      <c r="Q221" s="212"/>
      <c r="R221" s="68"/>
      <c r="S221" s="1012"/>
      <c r="T221" s="1012"/>
      <c r="U221" s="68"/>
      <c r="V221" s="1013"/>
      <c r="W221" s="68"/>
    </row>
    <row r="222" spans="5:23" x14ac:dyDescent="0.25">
      <c r="E222" s="43"/>
      <c r="F222" s="43"/>
      <c r="H222" s="68"/>
      <c r="I222" s="68"/>
      <c r="J222" s="68"/>
      <c r="K222" s="68"/>
      <c r="L222" s="68"/>
      <c r="M222" s="68"/>
      <c r="N222" s="68"/>
      <c r="O222" s="68"/>
      <c r="P222" s="68"/>
      <c r="Q222" s="212"/>
      <c r="R222" s="68"/>
      <c r="S222" s="1012"/>
      <c r="T222" s="1012"/>
      <c r="U222" s="68"/>
      <c r="V222" s="1013"/>
      <c r="W222" s="68"/>
    </row>
    <row r="223" spans="5:23" x14ac:dyDescent="0.25">
      <c r="E223" s="43"/>
      <c r="F223" s="43"/>
      <c r="H223" s="68"/>
      <c r="I223" s="68"/>
      <c r="J223" s="68"/>
      <c r="K223" s="68"/>
      <c r="L223" s="68"/>
      <c r="M223" s="68"/>
      <c r="N223" s="68"/>
      <c r="O223" s="68"/>
      <c r="P223" s="68"/>
      <c r="Q223" s="212"/>
      <c r="R223" s="68"/>
      <c r="S223" s="1012"/>
      <c r="T223" s="1012"/>
      <c r="U223" s="68"/>
      <c r="V223" s="1013"/>
      <c r="W223" s="68"/>
    </row>
    <row r="224" spans="5:23" x14ac:dyDescent="0.25">
      <c r="E224" s="43"/>
      <c r="F224" s="43"/>
      <c r="H224" s="68"/>
      <c r="I224" s="68"/>
      <c r="J224" s="68"/>
      <c r="K224" s="68"/>
      <c r="L224" s="68"/>
      <c r="M224" s="68"/>
      <c r="N224" s="68"/>
      <c r="O224" s="68"/>
      <c r="P224" s="68"/>
      <c r="Q224" s="212"/>
      <c r="R224" s="68"/>
      <c r="S224" s="1012"/>
      <c r="T224" s="1012"/>
      <c r="U224" s="68"/>
      <c r="V224" s="1013"/>
      <c r="W224" s="68"/>
    </row>
    <row r="225" spans="5:23" x14ac:dyDescent="0.25">
      <c r="E225" s="43"/>
      <c r="F225" s="43"/>
      <c r="H225" s="68"/>
      <c r="I225" s="68"/>
      <c r="J225" s="68"/>
      <c r="K225" s="68"/>
      <c r="L225" s="68"/>
      <c r="M225" s="68"/>
      <c r="N225" s="68"/>
      <c r="O225" s="68"/>
      <c r="P225" s="68"/>
      <c r="Q225" s="212"/>
      <c r="R225" s="68"/>
      <c r="S225" s="1012"/>
      <c r="T225" s="1012"/>
      <c r="U225" s="68"/>
      <c r="V225" s="1013"/>
      <c r="W225" s="68"/>
    </row>
    <row r="226" spans="5:23" x14ac:dyDescent="0.25">
      <c r="E226" s="43"/>
      <c r="F226" s="43"/>
      <c r="H226" s="68"/>
      <c r="I226" s="68"/>
      <c r="J226" s="68"/>
      <c r="K226" s="68"/>
      <c r="L226" s="68"/>
      <c r="M226" s="68"/>
      <c r="N226" s="68"/>
      <c r="O226" s="68"/>
      <c r="P226" s="68"/>
      <c r="Q226" s="212"/>
      <c r="R226" s="68"/>
      <c r="S226" s="1012"/>
      <c r="T226" s="1012"/>
      <c r="U226" s="68"/>
      <c r="V226" s="1013"/>
      <c r="W226" s="68"/>
    </row>
    <row r="227" spans="5:23" x14ac:dyDescent="0.25">
      <c r="E227" s="43"/>
      <c r="F227" s="43"/>
      <c r="H227" s="68"/>
      <c r="I227" s="68"/>
      <c r="J227" s="68"/>
      <c r="K227" s="68"/>
      <c r="L227" s="68"/>
      <c r="M227" s="68"/>
      <c r="N227" s="68"/>
      <c r="O227" s="68"/>
      <c r="P227" s="68"/>
      <c r="Q227" s="212"/>
      <c r="R227" s="68"/>
      <c r="S227" s="1012"/>
      <c r="T227" s="1012"/>
      <c r="U227" s="68"/>
      <c r="V227" s="1013"/>
      <c r="W227" s="68"/>
    </row>
    <row r="228" spans="5:23" x14ac:dyDescent="0.25">
      <c r="E228" s="43"/>
      <c r="F228" s="43"/>
      <c r="H228" s="68"/>
      <c r="I228" s="68"/>
      <c r="J228" s="68"/>
      <c r="K228" s="68"/>
      <c r="L228" s="68"/>
      <c r="M228" s="68"/>
      <c r="N228" s="68"/>
      <c r="O228" s="68"/>
      <c r="P228" s="68"/>
      <c r="Q228" s="212"/>
      <c r="R228" s="68"/>
      <c r="S228" s="1012"/>
      <c r="T228" s="1012"/>
      <c r="U228" s="68"/>
      <c r="V228" s="1013"/>
      <c r="W228" s="68"/>
    </row>
    <row r="229" spans="5:23" x14ac:dyDescent="0.25">
      <c r="E229" s="43"/>
      <c r="F229" s="43"/>
      <c r="H229" s="68"/>
      <c r="I229" s="68"/>
      <c r="J229" s="68"/>
      <c r="K229" s="68"/>
      <c r="L229" s="68"/>
      <c r="M229" s="68"/>
      <c r="N229" s="68"/>
      <c r="O229" s="68"/>
      <c r="P229" s="68"/>
      <c r="Q229" s="212"/>
      <c r="R229" s="68"/>
      <c r="S229" s="1012"/>
      <c r="T229" s="1012"/>
      <c r="U229" s="68"/>
      <c r="V229" s="1013"/>
      <c r="W229" s="68"/>
    </row>
    <row r="230" spans="5:23" x14ac:dyDescent="0.25">
      <c r="E230" s="43"/>
      <c r="F230" s="43"/>
      <c r="H230" s="68"/>
      <c r="I230" s="68"/>
      <c r="J230" s="68"/>
      <c r="K230" s="68"/>
      <c r="L230" s="68"/>
      <c r="M230" s="68"/>
      <c r="N230" s="68"/>
      <c r="O230" s="68"/>
      <c r="P230" s="68"/>
      <c r="Q230" s="212"/>
      <c r="R230" s="68"/>
      <c r="S230" s="1012"/>
      <c r="T230" s="1012"/>
      <c r="U230" s="68"/>
      <c r="V230" s="1013"/>
      <c r="W230" s="68"/>
    </row>
    <row r="231" spans="5:23" x14ac:dyDescent="0.25">
      <c r="E231" s="43"/>
      <c r="F231" s="43"/>
      <c r="H231" s="68"/>
      <c r="I231" s="68"/>
      <c r="J231" s="68"/>
      <c r="K231" s="68"/>
      <c r="L231" s="68"/>
      <c r="M231" s="68"/>
      <c r="N231" s="68"/>
      <c r="O231" s="68"/>
      <c r="P231" s="68"/>
      <c r="Q231" s="212"/>
      <c r="R231" s="68"/>
      <c r="S231" s="1012"/>
      <c r="T231" s="1012"/>
      <c r="U231" s="68"/>
      <c r="V231" s="1013"/>
      <c r="W231" s="68"/>
    </row>
    <row r="232" spans="5:23" x14ac:dyDescent="0.25">
      <c r="E232" s="43"/>
      <c r="F232" s="43"/>
      <c r="H232" s="68"/>
      <c r="I232" s="68"/>
      <c r="J232" s="68"/>
      <c r="K232" s="68"/>
      <c r="L232" s="68"/>
      <c r="M232" s="68"/>
      <c r="N232" s="68"/>
      <c r="O232" s="68"/>
      <c r="P232" s="68"/>
      <c r="Q232" s="212"/>
      <c r="R232" s="68"/>
      <c r="S232" s="1012"/>
      <c r="T232" s="1012"/>
      <c r="U232" s="68"/>
      <c r="V232" s="1013"/>
      <c r="W232" s="68"/>
    </row>
    <row r="233" spans="5:23" x14ac:dyDescent="0.25">
      <c r="E233" s="43"/>
      <c r="F233" s="43"/>
      <c r="H233" s="68"/>
      <c r="I233" s="68"/>
      <c r="J233" s="68"/>
      <c r="K233" s="68"/>
      <c r="L233" s="68"/>
      <c r="M233" s="68"/>
      <c r="N233" s="68"/>
      <c r="O233" s="68"/>
      <c r="P233" s="68"/>
      <c r="Q233" s="212"/>
      <c r="R233" s="68"/>
      <c r="S233" s="1012"/>
      <c r="T233" s="1012"/>
      <c r="U233" s="68"/>
      <c r="V233" s="1013"/>
      <c r="W233" s="68"/>
    </row>
    <row r="234" spans="5:23" x14ac:dyDescent="0.25">
      <c r="E234" s="43"/>
      <c r="F234" s="43"/>
      <c r="H234" s="68"/>
      <c r="I234" s="68"/>
      <c r="J234" s="68"/>
      <c r="K234" s="68"/>
      <c r="L234" s="68"/>
      <c r="M234" s="68"/>
      <c r="N234" s="68"/>
      <c r="O234" s="68"/>
      <c r="P234" s="68"/>
      <c r="Q234" s="212"/>
      <c r="R234" s="68"/>
      <c r="S234" s="1012"/>
      <c r="T234" s="1012"/>
      <c r="U234" s="68"/>
      <c r="V234" s="1013"/>
      <c r="W234" s="68"/>
    </row>
    <row r="235" spans="5:23" x14ac:dyDescent="0.25">
      <c r="E235" s="43"/>
      <c r="F235" s="43"/>
      <c r="H235" s="68"/>
      <c r="I235" s="68"/>
      <c r="J235" s="68"/>
      <c r="K235" s="68"/>
      <c r="L235" s="68"/>
      <c r="M235" s="68"/>
      <c r="N235" s="68"/>
      <c r="O235" s="68"/>
      <c r="P235" s="68"/>
      <c r="Q235" s="212"/>
      <c r="R235" s="68"/>
      <c r="S235" s="1012"/>
      <c r="T235" s="1012"/>
      <c r="U235" s="68"/>
      <c r="V235" s="1013"/>
      <c r="W235" s="68"/>
    </row>
    <row r="236" spans="5:23" x14ac:dyDescent="0.25">
      <c r="E236" s="43"/>
      <c r="F236" s="43"/>
      <c r="H236" s="68"/>
      <c r="I236" s="68"/>
      <c r="J236" s="68"/>
      <c r="K236" s="68"/>
      <c r="L236" s="68"/>
      <c r="M236" s="68"/>
      <c r="N236" s="68"/>
      <c r="O236" s="68"/>
      <c r="P236" s="68"/>
      <c r="Q236" s="212"/>
      <c r="R236" s="68"/>
      <c r="S236" s="1012"/>
      <c r="T236" s="1012"/>
      <c r="U236" s="68"/>
      <c r="V236" s="1013"/>
      <c r="W236" s="68"/>
    </row>
    <row r="237" spans="5:23" x14ac:dyDescent="0.25">
      <c r="E237" s="43"/>
      <c r="F237" s="43"/>
      <c r="H237" s="68"/>
      <c r="I237" s="68"/>
      <c r="J237" s="68"/>
      <c r="K237" s="68"/>
      <c r="L237" s="68"/>
      <c r="M237" s="68"/>
      <c r="N237" s="68"/>
      <c r="O237" s="68"/>
      <c r="P237" s="68"/>
      <c r="Q237" s="212"/>
      <c r="R237" s="68"/>
      <c r="S237" s="1012"/>
      <c r="T237" s="1012"/>
      <c r="U237" s="68"/>
      <c r="V237" s="1013"/>
      <c r="W237" s="68"/>
    </row>
    <row r="238" spans="5:23" x14ac:dyDescent="0.25">
      <c r="E238" s="43"/>
      <c r="F238" s="43"/>
      <c r="H238" s="68"/>
      <c r="I238" s="68"/>
      <c r="J238" s="68"/>
      <c r="K238" s="68"/>
      <c r="L238" s="68"/>
      <c r="M238" s="68"/>
      <c r="N238" s="68"/>
      <c r="O238" s="68"/>
      <c r="P238" s="68"/>
      <c r="Q238" s="212"/>
      <c r="R238" s="68"/>
      <c r="S238" s="1012"/>
      <c r="T238" s="1012"/>
      <c r="U238" s="68"/>
      <c r="V238" s="1013"/>
      <c r="W238" s="68"/>
    </row>
    <row r="239" spans="5:23" x14ac:dyDescent="0.25">
      <c r="E239" s="43"/>
      <c r="F239" s="43"/>
      <c r="H239" s="68"/>
      <c r="I239" s="68"/>
      <c r="J239" s="68"/>
      <c r="K239" s="68"/>
      <c r="L239" s="68"/>
      <c r="M239" s="68"/>
      <c r="N239" s="68"/>
      <c r="O239" s="68"/>
      <c r="P239" s="68"/>
      <c r="Q239" s="212"/>
      <c r="R239" s="68"/>
      <c r="S239" s="1012"/>
      <c r="T239" s="1012"/>
      <c r="U239" s="68"/>
      <c r="V239" s="1013"/>
      <c r="W239" s="68"/>
    </row>
    <row r="240" spans="5:23" x14ac:dyDescent="0.25">
      <c r="E240" s="43"/>
      <c r="F240" s="43"/>
      <c r="H240" s="68"/>
      <c r="I240" s="68"/>
      <c r="J240" s="68"/>
      <c r="K240" s="68"/>
      <c r="L240" s="68"/>
      <c r="M240" s="68"/>
      <c r="N240" s="68"/>
      <c r="O240" s="68"/>
      <c r="P240" s="68"/>
      <c r="Q240" s="212"/>
      <c r="R240" s="68"/>
      <c r="S240" s="1012"/>
      <c r="T240" s="1012"/>
      <c r="U240" s="68"/>
      <c r="V240" s="1013"/>
      <c r="W240" s="68"/>
    </row>
    <row r="241" spans="5:23" x14ac:dyDescent="0.25">
      <c r="E241" s="43"/>
      <c r="F241" s="43"/>
      <c r="H241" s="68"/>
      <c r="I241" s="68"/>
      <c r="J241" s="68"/>
      <c r="K241" s="68"/>
      <c r="L241" s="68"/>
      <c r="M241" s="68"/>
      <c r="N241" s="68"/>
      <c r="O241" s="68"/>
      <c r="P241" s="68"/>
      <c r="Q241" s="212"/>
      <c r="R241" s="68"/>
      <c r="S241" s="1012"/>
      <c r="T241" s="1012"/>
      <c r="U241" s="68"/>
      <c r="V241" s="1013"/>
      <c r="W241" s="68"/>
    </row>
    <row r="242" spans="5:23" x14ac:dyDescent="0.25">
      <c r="E242" s="43"/>
      <c r="F242" s="43"/>
      <c r="H242" s="68"/>
      <c r="I242" s="68"/>
      <c r="J242" s="68"/>
      <c r="K242" s="68"/>
      <c r="L242" s="68"/>
      <c r="M242" s="68"/>
      <c r="N242" s="68"/>
      <c r="O242" s="68"/>
      <c r="P242" s="68"/>
      <c r="Q242" s="212"/>
      <c r="R242" s="68"/>
      <c r="S242" s="1012"/>
      <c r="T242" s="1012"/>
      <c r="U242" s="68"/>
      <c r="V242" s="1013"/>
      <c r="W242" s="68"/>
    </row>
    <row r="243" spans="5:23" x14ac:dyDescent="0.25">
      <c r="E243" s="43"/>
      <c r="F243" s="43"/>
      <c r="H243" s="68"/>
      <c r="I243" s="68"/>
      <c r="J243" s="68"/>
      <c r="K243" s="68"/>
      <c r="L243" s="68"/>
      <c r="M243" s="68"/>
      <c r="N243" s="68"/>
      <c r="O243" s="68"/>
      <c r="P243" s="68"/>
      <c r="Q243" s="212"/>
      <c r="R243" s="68"/>
      <c r="S243" s="1012"/>
      <c r="T243" s="1012"/>
      <c r="U243" s="68"/>
      <c r="V243" s="1013"/>
      <c r="W243" s="68"/>
    </row>
    <row r="244" spans="5:23" x14ac:dyDescent="0.25">
      <c r="E244" s="43"/>
      <c r="F244" s="43"/>
      <c r="H244" s="68"/>
      <c r="I244" s="68"/>
      <c r="J244" s="68"/>
      <c r="K244" s="68"/>
      <c r="L244" s="68"/>
      <c r="M244" s="68"/>
      <c r="N244" s="68"/>
      <c r="O244" s="68"/>
      <c r="P244" s="68"/>
      <c r="Q244" s="212"/>
      <c r="R244" s="68"/>
      <c r="S244" s="1012"/>
      <c r="T244" s="1012"/>
      <c r="U244" s="68"/>
      <c r="V244" s="1013"/>
      <c r="W244" s="68"/>
    </row>
    <row r="245" spans="5:23" x14ac:dyDescent="0.25">
      <c r="E245" s="43"/>
      <c r="F245" s="43"/>
      <c r="H245" s="68"/>
      <c r="I245" s="68"/>
      <c r="J245" s="68"/>
      <c r="K245" s="68"/>
      <c r="L245" s="68"/>
      <c r="M245" s="68"/>
      <c r="N245" s="68"/>
      <c r="O245" s="68"/>
      <c r="P245" s="68"/>
      <c r="Q245" s="212"/>
      <c r="R245" s="68"/>
      <c r="S245" s="1012"/>
      <c r="T245" s="1012"/>
      <c r="U245" s="68"/>
      <c r="V245" s="1013"/>
      <c r="W245" s="68"/>
    </row>
    <row r="246" spans="5:23" x14ac:dyDescent="0.25">
      <c r="E246" s="43"/>
      <c r="F246" s="43"/>
      <c r="H246" s="68"/>
      <c r="I246" s="68"/>
      <c r="J246" s="68"/>
      <c r="K246" s="68"/>
      <c r="L246" s="68"/>
      <c r="M246" s="68"/>
      <c r="N246" s="68"/>
      <c r="O246" s="68"/>
      <c r="P246" s="68"/>
      <c r="Q246" s="212"/>
      <c r="R246" s="68"/>
      <c r="S246" s="1012"/>
      <c r="T246" s="1012"/>
      <c r="U246" s="68"/>
      <c r="V246" s="1013"/>
      <c r="W246" s="68"/>
    </row>
    <row r="247" spans="5:23" x14ac:dyDescent="0.25">
      <c r="E247" s="43"/>
      <c r="F247" s="43"/>
      <c r="H247" s="68"/>
      <c r="I247" s="68"/>
      <c r="J247" s="68"/>
      <c r="K247" s="68"/>
      <c r="L247" s="68"/>
      <c r="M247" s="68"/>
      <c r="N247" s="68"/>
      <c r="O247" s="68"/>
      <c r="P247" s="68"/>
      <c r="Q247" s="212"/>
      <c r="R247" s="68"/>
      <c r="S247" s="1012"/>
      <c r="T247" s="1012"/>
      <c r="U247" s="68"/>
      <c r="V247" s="1013"/>
      <c r="W247" s="68"/>
    </row>
    <row r="248" spans="5:23" x14ac:dyDescent="0.25">
      <c r="E248" s="43"/>
      <c r="F248" s="43"/>
      <c r="H248" s="68"/>
      <c r="I248" s="68"/>
      <c r="J248" s="68"/>
      <c r="K248" s="68"/>
      <c r="L248" s="68"/>
      <c r="M248" s="68"/>
      <c r="N248" s="68"/>
      <c r="O248" s="68"/>
      <c r="P248" s="68"/>
      <c r="Q248" s="212"/>
      <c r="R248" s="68"/>
      <c r="S248" s="1012"/>
      <c r="T248" s="1012"/>
      <c r="U248" s="68"/>
      <c r="V248" s="1013"/>
      <c r="W248" s="68"/>
    </row>
    <row r="249" spans="5:23" x14ac:dyDescent="0.25">
      <c r="E249" s="43"/>
      <c r="F249" s="43"/>
      <c r="H249" s="68"/>
      <c r="I249" s="68"/>
      <c r="J249" s="68"/>
      <c r="K249" s="68"/>
      <c r="L249" s="68"/>
      <c r="M249" s="68"/>
      <c r="N249" s="68"/>
      <c r="O249" s="68"/>
      <c r="P249" s="68"/>
      <c r="Q249" s="212"/>
      <c r="R249" s="68"/>
      <c r="S249" s="1012"/>
      <c r="T249" s="1012"/>
      <c r="U249" s="68"/>
      <c r="V249" s="1013"/>
      <c r="W249" s="68"/>
    </row>
    <row r="250" spans="5:23" x14ac:dyDescent="0.25">
      <c r="E250" s="43"/>
      <c r="F250" s="43"/>
      <c r="H250" s="68"/>
      <c r="I250" s="68"/>
      <c r="J250" s="68"/>
      <c r="K250" s="68"/>
      <c r="L250" s="68"/>
      <c r="M250" s="68"/>
      <c r="N250" s="68"/>
      <c r="O250" s="68"/>
      <c r="P250" s="68"/>
      <c r="Q250" s="212"/>
      <c r="R250" s="68"/>
      <c r="S250" s="1012"/>
      <c r="T250" s="1012"/>
      <c r="U250" s="68"/>
      <c r="V250" s="1013"/>
      <c r="W250" s="68"/>
    </row>
    <row r="251" spans="5:23" x14ac:dyDescent="0.25">
      <c r="E251" s="43"/>
      <c r="F251" s="43"/>
      <c r="H251" s="68"/>
      <c r="I251" s="68"/>
      <c r="J251" s="68"/>
      <c r="K251" s="68"/>
      <c r="L251" s="68"/>
      <c r="M251" s="68"/>
      <c r="N251" s="68"/>
      <c r="O251" s="68"/>
      <c r="P251" s="68"/>
      <c r="Q251" s="212"/>
      <c r="R251" s="68"/>
      <c r="S251" s="1012"/>
      <c r="T251" s="1012"/>
      <c r="U251" s="68"/>
      <c r="V251" s="1013"/>
      <c r="W251" s="68"/>
    </row>
    <row r="252" spans="5:23" x14ac:dyDescent="0.25">
      <c r="E252" s="43"/>
      <c r="F252" s="43"/>
      <c r="H252" s="68"/>
      <c r="I252" s="68"/>
      <c r="J252" s="68"/>
      <c r="K252" s="68"/>
      <c r="L252" s="68"/>
      <c r="M252" s="68"/>
      <c r="N252" s="68"/>
      <c r="O252" s="68"/>
      <c r="P252" s="68"/>
      <c r="Q252" s="212"/>
      <c r="R252" s="68"/>
      <c r="S252" s="1012"/>
      <c r="T252" s="1012"/>
      <c r="U252" s="68"/>
      <c r="V252" s="1013"/>
      <c r="W252" s="68"/>
    </row>
    <row r="253" spans="5:23" x14ac:dyDescent="0.25">
      <c r="E253" s="43"/>
      <c r="F253" s="43"/>
      <c r="H253" s="68"/>
      <c r="I253" s="68"/>
      <c r="J253" s="68"/>
      <c r="K253" s="68"/>
      <c r="L253" s="68"/>
      <c r="M253" s="68"/>
      <c r="N253" s="68"/>
      <c r="O253" s="68"/>
      <c r="P253" s="68"/>
      <c r="Q253" s="212"/>
      <c r="R253" s="68"/>
      <c r="S253" s="1012"/>
      <c r="T253" s="1012"/>
      <c r="U253" s="68"/>
      <c r="V253" s="1013"/>
      <c r="W253" s="68"/>
    </row>
    <row r="254" spans="5:23" x14ac:dyDescent="0.25">
      <c r="E254" s="43"/>
      <c r="F254" s="43"/>
      <c r="H254" s="68"/>
      <c r="I254" s="68"/>
      <c r="J254" s="68"/>
      <c r="K254" s="68"/>
      <c r="L254" s="68"/>
      <c r="M254" s="68"/>
      <c r="N254" s="68"/>
      <c r="O254" s="68"/>
      <c r="P254" s="68"/>
      <c r="Q254" s="212"/>
      <c r="R254" s="68"/>
      <c r="S254" s="1012"/>
      <c r="T254" s="1012"/>
      <c r="U254" s="68"/>
      <c r="V254" s="1013"/>
      <c r="W254" s="68"/>
    </row>
    <row r="255" spans="5:23" x14ac:dyDescent="0.25">
      <c r="E255" s="43"/>
      <c r="F255" s="43"/>
      <c r="H255" s="68"/>
      <c r="I255" s="68"/>
      <c r="J255" s="68"/>
      <c r="K255" s="68"/>
      <c r="L255" s="68"/>
      <c r="M255" s="68"/>
      <c r="N255" s="68"/>
      <c r="O255" s="68"/>
      <c r="P255" s="68"/>
      <c r="Q255" s="212"/>
      <c r="R255" s="68"/>
      <c r="S255" s="1012"/>
      <c r="T255" s="1012"/>
      <c r="U255" s="68"/>
      <c r="V255" s="1013"/>
      <c r="W255" s="68"/>
    </row>
    <row r="256" spans="5:23" x14ac:dyDescent="0.25">
      <c r="E256" s="43"/>
      <c r="F256" s="43"/>
      <c r="H256" s="68"/>
      <c r="I256" s="68"/>
      <c r="J256" s="68"/>
      <c r="K256" s="68"/>
      <c r="L256" s="68"/>
      <c r="M256" s="68"/>
      <c r="N256" s="68"/>
      <c r="O256" s="68"/>
      <c r="P256" s="68"/>
      <c r="Q256" s="212"/>
      <c r="R256" s="68"/>
      <c r="S256" s="1012"/>
      <c r="T256" s="1012"/>
      <c r="U256" s="68"/>
      <c r="V256" s="1013"/>
      <c r="W256" s="68"/>
    </row>
    <row r="257" spans="5:23" x14ac:dyDescent="0.25">
      <c r="E257" s="43"/>
      <c r="F257" s="43"/>
      <c r="H257" s="68"/>
      <c r="I257" s="68"/>
      <c r="J257" s="68"/>
      <c r="K257" s="68"/>
      <c r="L257" s="68"/>
      <c r="M257" s="68"/>
      <c r="N257" s="68"/>
      <c r="O257" s="68"/>
      <c r="P257" s="68"/>
      <c r="Q257" s="212"/>
      <c r="R257" s="68"/>
      <c r="S257" s="1012"/>
      <c r="T257" s="1012"/>
      <c r="U257" s="68"/>
      <c r="V257" s="1013"/>
      <c r="W257" s="68"/>
    </row>
    <row r="258" spans="5:23" x14ac:dyDescent="0.25">
      <c r="E258" s="43"/>
      <c r="F258" s="43"/>
      <c r="H258" s="68"/>
      <c r="I258" s="68"/>
      <c r="J258" s="68"/>
      <c r="K258" s="68"/>
      <c r="L258" s="68"/>
      <c r="M258" s="68"/>
      <c r="N258" s="68"/>
      <c r="O258" s="68"/>
      <c r="P258" s="68"/>
      <c r="Q258" s="212"/>
      <c r="R258" s="68"/>
      <c r="S258" s="1012"/>
      <c r="T258" s="1012"/>
      <c r="U258" s="68"/>
      <c r="V258" s="1013"/>
      <c r="W258" s="68"/>
    </row>
    <row r="259" spans="5:23" x14ac:dyDescent="0.25">
      <c r="E259" s="43"/>
      <c r="F259" s="43"/>
      <c r="H259" s="68"/>
      <c r="I259" s="68"/>
      <c r="J259" s="68"/>
      <c r="K259" s="68"/>
      <c r="L259" s="68"/>
      <c r="M259" s="68"/>
      <c r="N259" s="68"/>
      <c r="O259" s="68"/>
      <c r="P259" s="68"/>
      <c r="Q259" s="212"/>
      <c r="R259" s="68"/>
      <c r="S259" s="1012"/>
      <c r="T259" s="1012"/>
      <c r="U259" s="68"/>
      <c r="V259" s="1013"/>
      <c r="W259" s="68"/>
    </row>
    <row r="260" spans="5:23" x14ac:dyDescent="0.25">
      <c r="E260" s="43"/>
      <c r="F260" s="43"/>
      <c r="H260" s="68"/>
      <c r="I260" s="68"/>
      <c r="J260" s="68"/>
      <c r="K260" s="68"/>
      <c r="L260" s="68"/>
      <c r="M260" s="68"/>
      <c r="N260" s="68"/>
      <c r="O260" s="68"/>
      <c r="P260" s="68"/>
      <c r="Q260" s="212"/>
      <c r="R260" s="68"/>
      <c r="S260" s="1012"/>
      <c r="T260" s="1012"/>
      <c r="U260" s="68"/>
      <c r="V260" s="1013"/>
      <c r="W260" s="68"/>
    </row>
    <row r="261" spans="5:23" x14ac:dyDescent="0.25">
      <c r="E261" s="43"/>
      <c r="F261" s="43"/>
      <c r="H261" s="68"/>
      <c r="I261" s="68"/>
      <c r="J261" s="68"/>
      <c r="K261" s="68"/>
      <c r="L261" s="68"/>
      <c r="M261" s="68"/>
      <c r="N261" s="68"/>
      <c r="O261" s="68"/>
      <c r="P261" s="68"/>
      <c r="Q261" s="212"/>
      <c r="R261" s="68"/>
      <c r="S261" s="1012"/>
      <c r="T261" s="1012"/>
      <c r="U261" s="68"/>
      <c r="V261" s="1013"/>
      <c r="W261" s="68"/>
    </row>
    <row r="262" spans="5:23" x14ac:dyDescent="0.25">
      <c r="E262" s="43"/>
      <c r="F262" s="43"/>
      <c r="H262" s="68"/>
      <c r="I262" s="68"/>
      <c r="J262" s="68"/>
      <c r="K262" s="68"/>
      <c r="L262" s="68"/>
      <c r="M262" s="68"/>
      <c r="N262" s="68"/>
      <c r="O262" s="68"/>
      <c r="P262" s="68"/>
      <c r="Q262" s="212"/>
      <c r="R262" s="68"/>
      <c r="S262" s="1012"/>
      <c r="T262" s="1012"/>
      <c r="U262" s="68"/>
      <c r="V262" s="1013"/>
      <c r="W262" s="68"/>
    </row>
    <row r="263" spans="5:23" x14ac:dyDescent="0.25">
      <c r="E263" s="43"/>
      <c r="F263" s="43"/>
      <c r="H263" s="68"/>
      <c r="I263" s="68"/>
      <c r="J263" s="68"/>
      <c r="K263" s="68"/>
      <c r="L263" s="68"/>
      <c r="M263" s="68"/>
      <c r="N263" s="68"/>
      <c r="O263" s="68"/>
      <c r="P263" s="68"/>
      <c r="Q263" s="212"/>
      <c r="R263" s="68"/>
      <c r="S263" s="1012"/>
      <c r="T263" s="1012"/>
      <c r="U263" s="68"/>
      <c r="V263" s="1013"/>
      <c r="W263" s="68"/>
    </row>
    <row r="264" spans="5:23" x14ac:dyDescent="0.25">
      <c r="E264" s="43"/>
      <c r="F264" s="43"/>
      <c r="H264" s="68"/>
      <c r="I264" s="68"/>
      <c r="J264" s="68"/>
      <c r="K264" s="68"/>
      <c r="L264" s="68"/>
      <c r="M264" s="68"/>
      <c r="N264" s="68"/>
      <c r="O264" s="68"/>
      <c r="P264" s="68"/>
      <c r="Q264" s="212"/>
      <c r="R264" s="68"/>
      <c r="S264" s="1012"/>
      <c r="T264" s="1012"/>
      <c r="U264" s="68"/>
      <c r="V264" s="1013"/>
      <c r="W264" s="68"/>
    </row>
    <row r="265" spans="5:23" x14ac:dyDescent="0.25">
      <c r="E265" s="43"/>
      <c r="F265" s="43"/>
      <c r="H265" s="68"/>
      <c r="I265" s="68"/>
      <c r="J265" s="68"/>
      <c r="K265" s="68"/>
      <c r="L265" s="68"/>
      <c r="M265" s="68"/>
      <c r="N265" s="68"/>
      <c r="O265" s="68"/>
      <c r="P265" s="68"/>
      <c r="Q265" s="212"/>
      <c r="R265" s="68"/>
      <c r="S265" s="1012"/>
      <c r="T265" s="1012"/>
      <c r="U265" s="68"/>
      <c r="V265" s="1013"/>
      <c r="W265" s="68"/>
    </row>
    <row r="266" spans="5:23" x14ac:dyDescent="0.25">
      <c r="E266" s="43"/>
      <c r="F266" s="43"/>
      <c r="H266" s="68"/>
      <c r="I266" s="68"/>
      <c r="J266" s="68"/>
      <c r="K266" s="68"/>
      <c r="L266" s="68"/>
      <c r="M266" s="68"/>
      <c r="N266" s="68"/>
      <c r="O266" s="68"/>
      <c r="P266" s="68"/>
      <c r="Q266" s="212"/>
      <c r="R266" s="68"/>
      <c r="S266" s="1012"/>
      <c r="T266" s="1012"/>
      <c r="U266" s="68"/>
      <c r="V266" s="1013"/>
      <c r="W266" s="68"/>
    </row>
    <row r="267" spans="5:23" x14ac:dyDescent="0.25">
      <c r="E267" s="43"/>
      <c r="F267" s="43"/>
      <c r="H267" s="68"/>
      <c r="I267" s="68"/>
      <c r="J267" s="68"/>
      <c r="K267" s="68"/>
      <c r="L267" s="68"/>
      <c r="M267" s="68"/>
      <c r="N267" s="68"/>
      <c r="O267" s="68"/>
      <c r="P267" s="68"/>
      <c r="Q267" s="212"/>
      <c r="R267" s="68"/>
      <c r="S267" s="1012"/>
      <c r="T267" s="1012"/>
      <c r="U267" s="68"/>
      <c r="V267" s="1013"/>
      <c r="W267" s="68"/>
    </row>
    <row r="268" spans="5:23" x14ac:dyDescent="0.25">
      <c r="E268" s="43"/>
      <c r="F268" s="43"/>
      <c r="H268" s="68"/>
      <c r="I268" s="68"/>
      <c r="J268" s="68"/>
      <c r="K268" s="68"/>
      <c r="L268" s="68"/>
      <c r="M268" s="68"/>
      <c r="N268" s="68"/>
      <c r="O268" s="68"/>
      <c r="P268" s="68"/>
      <c r="Q268" s="212"/>
      <c r="R268" s="68"/>
      <c r="S268" s="1012"/>
      <c r="T268" s="1012"/>
      <c r="U268" s="68"/>
      <c r="V268" s="1013"/>
      <c r="W268" s="68"/>
    </row>
    <row r="269" spans="5:23" x14ac:dyDescent="0.25">
      <c r="E269" s="43"/>
      <c r="F269" s="43"/>
      <c r="H269" s="68"/>
      <c r="I269" s="68"/>
      <c r="J269" s="68"/>
      <c r="K269" s="68"/>
      <c r="L269" s="68"/>
      <c r="M269" s="68"/>
      <c r="N269" s="68"/>
      <c r="O269" s="68"/>
      <c r="P269" s="68"/>
      <c r="Q269" s="212"/>
      <c r="R269" s="68"/>
      <c r="S269" s="1012"/>
      <c r="T269" s="1012"/>
      <c r="U269" s="68"/>
      <c r="V269" s="1013"/>
      <c r="W269" s="68"/>
    </row>
    <row r="270" spans="5:23" x14ac:dyDescent="0.25">
      <c r="E270" s="43"/>
      <c r="F270" s="43"/>
      <c r="H270" s="68"/>
      <c r="I270" s="68"/>
      <c r="J270" s="68"/>
      <c r="K270" s="68"/>
      <c r="L270" s="68"/>
      <c r="M270" s="68"/>
      <c r="N270" s="68"/>
      <c r="O270" s="68"/>
      <c r="P270" s="68"/>
      <c r="Q270" s="212"/>
      <c r="R270" s="68"/>
      <c r="S270" s="1012"/>
      <c r="T270" s="1012"/>
      <c r="U270" s="68"/>
      <c r="V270" s="1013"/>
      <c r="W270" s="68"/>
    </row>
    <row r="271" spans="5:23" x14ac:dyDescent="0.25">
      <c r="E271" s="43"/>
      <c r="F271" s="43"/>
      <c r="H271" s="68"/>
      <c r="I271" s="68"/>
      <c r="J271" s="68"/>
      <c r="K271" s="68"/>
      <c r="L271" s="68"/>
      <c r="M271" s="68"/>
      <c r="N271" s="68"/>
      <c r="O271" s="68"/>
      <c r="P271" s="68"/>
      <c r="Q271" s="212"/>
      <c r="R271" s="68"/>
      <c r="S271" s="1012"/>
      <c r="T271" s="1012"/>
      <c r="U271" s="68"/>
      <c r="V271" s="1013"/>
      <c r="W271" s="68"/>
    </row>
    <row r="272" spans="5:23" x14ac:dyDescent="0.25">
      <c r="E272" s="43"/>
      <c r="F272" s="43"/>
      <c r="H272" s="68"/>
      <c r="I272" s="68"/>
      <c r="J272" s="68"/>
      <c r="K272" s="68"/>
      <c r="L272" s="68"/>
      <c r="M272" s="68"/>
      <c r="N272" s="68"/>
      <c r="O272" s="68"/>
      <c r="P272" s="68"/>
      <c r="Q272" s="212"/>
      <c r="R272" s="68"/>
      <c r="S272" s="1012"/>
      <c r="T272" s="1012"/>
      <c r="U272" s="68"/>
      <c r="V272" s="1013"/>
      <c r="W272" s="68"/>
    </row>
    <row r="273" spans="5:23" x14ac:dyDescent="0.25">
      <c r="E273" s="43"/>
      <c r="F273" s="43"/>
      <c r="H273" s="68"/>
      <c r="I273" s="68"/>
      <c r="J273" s="68"/>
      <c r="K273" s="68"/>
      <c r="L273" s="68"/>
      <c r="M273" s="68"/>
      <c r="N273" s="68"/>
      <c r="O273" s="68"/>
      <c r="P273" s="68"/>
      <c r="Q273" s="212"/>
      <c r="R273" s="68"/>
      <c r="S273" s="1012"/>
      <c r="T273" s="1012"/>
      <c r="U273" s="68"/>
      <c r="V273" s="1013"/>
      <c r="W273" s="68"/>
    </row>
    <row r="274" spans="5:23" x14ac:dyDescent="0.25">
      <c r="E274" s="43"/>
      <c r="F274" s="43"/>
      <c r="H274" s="68"/>
      <c r="I274" s="68"/>
      <c r="J274" s="68"/>
      <c r="K274" s="68"/>
      <c r="L274" s="68"/>
      <c r="M274" s="68"/>
      <c r="N274" s="68"/>
      <c r="O274" s="68"/>
      <c r="P274" s="68"/>
      <c r="Q274" s="212"/>
      <c r="R274" s="68"/>
      <c r="S274" s="1012"/>
      <c r="T274" s="1012"/>
      <c r="U274" s="68"/>
      <c r="V274" s="1013"/>
      <c r="W274" s="68"/>
    </row>
    <row r="275" spans="5:23" x14ac:dyDescent="0.25">
      <c r="E275" s="43"/>
      <c r="F275" s="43"/>
      <c r="H275" s="68"/>
      <c r="I275" s="68"/>
      <c r="J275" s="68"/>
      <c r="K275" s="68"/>
      <c r="L275" s="68"/>
      <c r="M275" s="68"/>
      <c r="N275" s="68"/>
      <c r="O275" s="68"/>
      <c r="P275" s="68"/>
      <c r="Q275" s="212"/>
      <c r="R275" s="68"/>
      <c r="S275" s="1012"/>
      <c r="T275" s="1012"/>
      <c r="U275" s="68"/>
      <c r="V275" s="1013"/>
      <c r="W275" s="68"/>
    </row>
    <row r="276" spans="5:23" x14ac:dyDescent="0.25">
      <c r="E276" s="43"/>
      <c r="F276" s="43"/>
      <c r="H276" s="68"/>
      <c r="I276" s="68"/>
      <c r="J276" s="68"/>
      <c r="K276" s="68"/>
      <c r="L276" s="68"/>
      <c r="M276" s="68"/>
      <c r="N276" s="68"/>
      <c r="O276" s="68"/>
      <c r="P276" s="68"/>
      <c r="Q276" s="212"/>
      <c r="R276" s="68"/>
      <c r="S276" s="1012"/>
      <c r="T276" s="1012"/>
      <c r="U276" s="68"/>
      <c r="V276" s="1013"/>
      <c r="W276" s="68"/>
    </row>
    <row r="277" spans="5:23" x14ac:dyDescent="0.25">
      <c r="E277" s="43"/>
      <c r="F277" s="43"/>
      <c r="H277" s="68"/>
      <c r="I277" s="68"/>
      <c r="J277" s="68"/>
      <c r="K277" s="68"/>
      <c r="L277" s="68"/>
      <c r="M277" s="68"/>
      <c r="N277" s="68"/>
      <c r="O277" s="68"/>
      <c r="P277" s="68"/>
      <c r="Q277" s="212"/>
      <c r="R277" s="68"/>
      <c r="S277" s="1012"/>
      <c r="T277" s="1012"/>
      <c r="U277" s="68"/>
      <c r="V277" s="1013"/>
      <c r="W277" s="68"/>
    </row>
    <row r="278" spans="5:23" x14ac:dyDescent="0.25">
      <c r="E278" s="43"/>
      <c r="F278" s="43"/>
      <c r="H278" s="68"/>
      <c r="I278" s="68"/>
      <c r="J278" s="68"/>
      <c r="K278" s="68"/>
      <c r="L278" s="68"/>
      <c r="M278" s="68"/>
      <c r="N278" s="68"/>
      <c r="O278" s="68"/>
      <c r="P278" s="68"/>
      <c r="Q278" s="212"/>
      <c r="R278" s="68"/>
      <c r="S278" s="1012"/>
      <c r="T278" s="1012"/>
      <c r="U278" s="68"/>
      <c r="V278" s="1013"/>
      <c r="W278" s="68"/>
    </row>
    <row r="279" spans="5:23" x14ac:dyDescent="0.25">
      <c r="E279" s="43"/>
      <c r="F279" s="43"/>
      <c r="H279" s="68"/>
      <c r="I279" s="68"/>
      <c r="J279" s="68"/>
      <c r="K279" s="68"/>
      <c r="L279" s="68"/>
      <c r="M279" s="68"/>
      <c r="N279" s="68"/>
      <c r="O279" s="68"/>
      <c r="P279" s="68"/>
      <c r="Q279" s="212"/>
      <c r="R279" s="68"/>
      <c r="S279" s="1012"/>
      <c r="T279" s="1012"/>
      <c r="U279" s="68"/>
      <c r="V279" s="1013"/>
      <c r="W279" s="68"/>
    </row>
    <row r="280" spans="5:23" x14ac:dyDescent="0.25">
      <c r="E280" s="43"/>
      <c r="F280" s="43"/>
      <c r="H280" s="68"/>
      <c r="I280" s="68"/>
      <c r="J280" s="68"/>
      <c r="K280" s="68"/>
      <c r="L280" s="68"/>
      <c r="M280" s="68"/>
      <c r="N280" s="68"/>
      <c r="O280" s="68"/>
      <c r="P280" s="68"/>
      <c r="Q280" s="212"/>
      <c r="R280" s="68"/>
      <c r="S280" s="1012"/>
      <c r="T280" s="1012"/>
      <c r="U280" s="68"/>
      <c r="V280" s="1013"/>
      <c r="W280" s="68"/>
    </row>
    <row r="281" spans="5:23" x14ac:dyDescent="0.25">
      <c r="E281" s="43"/>
      <c r="F281" s="43"/>
      <c r="H281" s="68"/>
      <c r="I281" s="68"/>
      <c r="J281" s="68"/>
      <c r="K281" s="68"/>
      <c r="L281" s="68"/>
      <c r="M281" s="68"/>
      <c r="N281" s="68"/>
      <c r="O281" s="68"/>
      <c r="P281" s="68"/>
      <c r="Q281" s="212"/>
      <c r="R281" s="68"/>
      <c r="S281" s="1012"/>
      <c r="T281" s="1012"/>
      <c r="U281" s="68"/>
      <c r="V281" s="1013"/>
      <c r="W281" s="68"/>
    </row>
    <row r="282" spans="5:23" x14ac:dyDescent="0.25">
      <c r="E282" s="43"/>
      <c r="F282" s="43"/>
      <c r="H282" s="68"/>
      <c r="I282" s="68"/>
      <c r="J282" s="68"/>
      <c r="K282" s="68"/>
      <c r="L282" s="68"/>
      <c r="M282" s="68"/>
      <c r="N282" s="68"/>
      <c r="O282" s="68"/>
      <c r="P282" s="68"/>
      <c r="Q282" s="212"/>
      <c r="R282" s="68"/>
      <c r="S282" s="1012"/>
      <c r="T282" s="1012"/>
      <c r="U282" s="68"/>
      <c r="V282" s="1013"/>
      <c r="W282" s="68"/>
    </row>
    <row r="283" spans="5:23" x14ac:dyDescent="0.25">
      <c r="E283" s="43"/>
      <c r="F283" s="43"/>
      <c r="H283" s="68"/>
      <c r="I283" s="68"/>
      <c r="J283" s="68"/>
      <c r="K283" s="68"/>
      <c r="L283" s="68"/>
      <c r="M283" s="68"/>
      <c r="N283" s="68"/>
      <c r="O283" s="68"/>
      <c r="P283" s="68"/>
      <c r="Q283" s="212"/>
      <c r="R283" s="68"/>
      <c r="S283" s="1012"/>
      <c r="T283" s="1012"/>
      <c r="U283" s="68"/>
      <c r="V283" s="1013"/>
      <c r="W283" s="68"/>
    </row>
    <row r="284" spans="5:23" x14ac:dyDescent="0.25">
      <c r="E284" s="43"/>
      <c r="F284" s="43"/>
      <c r="H284" s="68"/>
      <c r="I284" s="68"/>
      <c r="J284" s="68"/>
      <c r="K284" s="68"/>
      <c r="L284" s="68"/>
      <c r="M284" s="68"/>
      <c r="N284" s="68"/>
      <c r="O284" s="68"/>
      <c r="P284" s="68"/>
      <c r="Q284" s="212"/>
      <c r="R284" s="68"/>
      <c r="S284" s="1012"/>
      <c r="T284" s="1012"/>
      <c r="U284" s="68"/>
      <c r="V284" s="1013"/>
      <c r="W284" s="68"/>
    </row>
    <row r="285" spans="5:23" x14ac:dyDescent="0.25">
      <c r="E285" s="43"/>
      <c r="F285" s="43"/>
      <c r="H285" s="68"/>
      <c r="I285" s="68"/>
      <c r="J285" s="68"/>
      <c r="K285" s="68"/>
      <c r="L285" s="68"/>
      <c r="M285" s="68"/>
      <c r="N285" s="68"/>
      <c r="O285" s="68"/>
      <c r="P285" s="68"/>
      <c r="Q285" s="212"/>
      <c r="R285" s="68"/>
      <c r="S285" s="1012"/>
      <c r="T285" s="1012"/>
      <c r="U285" s="68"/>
      <c r="V285" s="1013"/>
      <c r="W285" s="68"/>
    </row>
    <row r="286" spans="5:23" x14ac:dyDescent="0.25">
      <c r="E286" s="43"/>
      <c r="F286" s="43"/>
      <c r="H286" s="68"/>
      <c r="I286" s="68"/>
      <c r="J286" s="68"/>
      <c r="K286" s="68"/>
      <c r="L286" s="68"/>
      <c r="M286" s="68"/>
      <c r="N286" s="68"/>
      <c r="O286" s="68"/>
      <c r="P286" s="68"/>
      <c r="Q286" s="212"/>
      <c r="R286" s="68"/>
      <c r="S286" s="1012"/>
      <c r="T286" s="1012"/>
      <c r="U286" s="68"/>
      <c r="V286" s="1013"/>
      <c r="W286" s="68"/>
    </row>
    <row r="287" spans="5:23" x14ac:dyDescent="0.25">
      <c r="E287" s="43"/>
      <c r="F287" s="43"/>
      <c r="H287" s="68"/>
      <c r="I287" s="68"/>
      <c r="J287" s="68"/>
      <c r="K287" s="68"/>
      <c r="L287" s="68"/>
      <c r="M287" s="68"/>
      <c r="N287" s="68"/>
      <c r="O287" s="68"/>
      <c r="P287" s="68"/>
      <c r="Q287" s="212"/>
      <c r="R287" s="68"/>
      <c r="S287" s="1012"/>
      <c r="T287" s="1012"/>
      <c r="U287" s="68"/>
      <c r="V287" s="1013"/>
      <c r="W287" s="68"/>
    </row>
    <row r="288" spans="5:23" x14ac:dyDescent="0.25">
      <c r="E288" s="43"/>
      <c r="F288" s="43"/>
      <c r="H288" s="68"/>
      <c r="I288" s="68"/>
      <c r="J288" s="68"/>
      <c r="K288" s="68"/>
      <c r="L288" s="68"/>
      <c r="M288" s="68"/>
      <c r="N288" s="68"/>
      <c r="O288" s="68"/>
      <c r="P288" s="68"/>
      <c r="Q288" s="212"/>
      <c r="R288" s="68"/>
      <c r="S288" s="1012"/>
      <c r="T288" s="1012"/>
      <c r="U288" s="68"/>
      <c r="V288" s="1013"/>
      <c r="W288" s="68"/>
    </row>
    <row r="289" spans="5:23" x14ac:dyDescent="0.25">
      <c r="E289" s="43"/>
      <c r="F289" s="43"/>
      <c r="H289" s="68"/>
      <c r="I289" s="68"/>
      <c r="J289" s="68"/>
      <c r="K289" s="68"/>
      <c r="L289" s="68"/>
      <c r="M289" s="68"/>
      <c r="N289" s="68"/>
      <c r="O289" s="68"/>
      <c r="P289" s="68"/>
      <c r="Q289" s="212"/>
      <c r="R289" s="68"/>
      <c r="S289" s="1012"/>
      <c r="T289" s="1012"/>
      <c r="U289" s="68"/>
      <c r="V289" s="1013"/>
      <c r="W289" s="68"/>
    </row>
    <row r="290" spans="5:23" x14ac:dyDescent="0.25">
      <c r="E290" s="43"/>
      <c r="F290" s="43"/>
      <c r="H290" s="68"/>
      <c r="I290" s="68"/>
      <c r="J290" s="68"/>
      <c r="K290" s="68"/>
      <c r="L290" s="68"/>
      <c r="M290" s="68"/>
      <c r="N290" s="68"/>
      <c r="O290" s="68"/>
      <c r="P290" s="68"/>
      <c r="Q290" s="212"/>
      <c r="R290" s="68"/>
      <c r="S290" s="1012"/>
      <c r="T290" s="1012"/>
      <c r="U290" s="68"/>
      <c r="V290" s="1013"/>
      <c r="W290" s="68"/>
    </row>
    <row r="291" spans="5:23" x14ac:dyDescent="0.25">
      <c r="E291" s="43"/>
      <c r="F291" s="43"/>
      <c r="H291" s="68"/>
      <c r="I291" s="68"/>
      <c r="J291" s="68"/>
      <c r="K291" s="68"/>
      <c r="L291" s="68"/>
      <c r="M291" s="68"/>
      <c r="N291" s="68"/>
      <c r="O291" s="68"/>
      <c r="P291" s="68"/>
      <c r="Q291" s="212"/>
      <c r="R291" s="68"/>
      <c r="S291" s="1012"/>
      <c r="T291" s="1012"/>
      <c r="U291" s="68"/>
      <c r="V291" s="1013"/>
      <c r="W291" s="68"/>
    </row>
    <row r="292" spans="5:23" x14ac:dyDescent="0.25">
      <c r="E292" s="43"/>
      <c r="F292" s="43"/>
      <c r="H292" s="68"/>
      <c r="I292" s="68"/>
      <c r="J292" s="68"/>
      <c r="K292" s="68"/>
      <c r="L292" s="68"/>
      <c r="M292" s="68"/>
      <c r="N292" s="68"/>
      <c r="O292" s="68"/>
      <c r="P292" s="68"/>
      <c r="Q292" s="212"/>
      <c r="R292" s="68"/>
      <c r="S292" s="1012"/>
      <c r="T292" s="1012"/>
      <c r="U292" s="68"/>
      <c r="V292" s="1013"/>
      <c r="W292" s="68"/>
    </row>
    <row r="293" spans="5:23" x14ac:dyDescent="0.25">
      <c r="E293" s="43"/>
      <c r="F293" s="43"/>
      <c r="H293" s="68"/>
      <c r="I293" s="68"/>
      <c r="J293" s="68"/>
      <c r="K293" s="68"/>
      <c r="L293" s="68"/>
      <c r="M293" s="68"/>
      <c r="N293" s="68"/>
      <c r="O293" s="68"/>
      <c r="P293" s="68"/>
      <c r="Q293" s="212"/>
      <c r="R293" s="68"/>
      <c r="S293" s="1012"/>
      <c r="T293" s="1012"/>
      <c r="U293" s="68"/>
      <c r="V293" s="1013"/>
      <c r="W293" s="68"/>
    </row>
    <row r="294" spans="5:23" x14ac:dyDescent="0.25">
      <c r="E294" s="43"/>
      <c r="F294" s="43"/>
      <c r="H294" s="68"/>
      <c r="I294" s="68"/>
      <c r="J294" s="68"/>
      <c r="K294" s="68"/>
      <c r="L294" s="68"/>
      <c r="M294" s="68"/>
      <c r="N294" s="68"/>
      <c r="O294" s="68"/>
      <c r="P294" s="68"/>
      <c r="Q294" s="212"/>
      <c r="R294" s="68"/>
      <c r="S294" s="1012"/>
      <c r="T294" s="1012"/>
      <c r="U294" s="68"/>
      <c r="V294" s="1013"/>
      <c r="W294" s="68"/>
    </row>
    <row r="295" spans="5:23" x14ac:dyDescent="0.25">
      <c r="E295" s="43"/>
      <c r="F295" s="43"/>
      <c r="H295" s="68"/>
      <c r="I295" s="68"/>
      <c r="J295" s="68"/>
      <c r="K295" s="68"/>
      <c r="L295" s="68"/>
      <c r="M295" s="68"/>
      <c r="N295" s="68"/>
      <c r="O295" s="68"/>
      <c r="P295" s="68"/>
      <c r="Q295" s="212"/>
      <c r="R295" s="68"/>
      <c r="S295" s="1012"/>
      <c r="T295" s="1012"/>
      <c r="U295" s="68"/>
      <c r="V295" s="1013"/>
      <c r="W295" s="68"/>
    </row>
    <row r="296" spans="5:23" x14ac:dyDescent="0.25">
      <c r="E296" s="43"/>
      <c r="F296" s="43"/>
      <c r="H296" s="68"/>
      <c r="I296" s="68"/>
      <c r="J296" s="68"/>
      <c r="K296" s="68"/>
      <c r="L296" s="68"/>
      <c r="M296" s="68"/>
      <c r="N296" s="68"/>
      <c r="O296" s="68"/>
      <c r="P296" s="68"/>
      <c r="Q296" s="212"/>
      <c r="R296" s="68"/>
      <c r="S296" s="1012"/>
      <c r="T296" s="1012"/>
      <c r="U296" s="68"/>
      <c r="V296" s="1013"/>
      <c r="W296" s="68"/>
    </row>
    <row r="297" spans="5:23" x14ac:dyDescent="0.25">
      <c r="E297" s="43"/>
      <c r="F297" s="43"/>
      <c r="H297" s="68"/>
      <c r="I297" s="68"/>
      <c r="J297" s="68"/>
      <c r="K297" s="68"/>
      <c r="L297" s="68"/>
      <c r="M297" s="68"/>
      <c r="N297" s="68"/>
      <c r="O297" s="68"/>
      <c r="P297" s="68"/>
      <c r="Q297" s="212"/>
      <c r="R297" s="68"/>
      <c r="S297" s="1012"/>
      <c r="T297" s="1012"/>
      <c r="U297" s="68"/>
      <c r="V297" s="1013"/>
      <c r="W297" s="68"/>
    </row>
    <row r="298" spans="5:23" x14ac:dyDescent="0.25">
      <c r="E298" s="43"/>
      <c r="F298" s="43"/>
      <c r="H298" s="68"/>
      <c r="I298" s="68"/>
      <c r="J298" s="68"/>
      <c r="K298" s="68"/>
      <c r="L298" s="68"/>
      <c r="M298" s="68"/>
      <c r="N298" s="68"/>
      <c r="O298" s="68"/>
      <c r="P298" s="68"/>
      <c r="Q298" s="212"/>
      <c r="R298" s="68"/>
      <c r="S298" s="1012"/>
      <c r="T298" s="1012"/>
      <c r="U298" s="68"/>
      <c r="V298" s="1013"/>
      <c r="W298" s="68"/>
    </row>
    <row r="299" spans="5:23" x14ac:dyDescent="0.25">
      <c r="E299" s="43"/>
      <c r="F299" s="43"/>
      <c r="H299" s="68"/>
      <c r="I299" s="68"/>
      <c r="J299" s="68"/>
      <c r="K299" s="68"/>
      <c r="L299" s="68"/>
      <c r="M299" s="68"/>
      <c r="N299" s="68"/>
      <c r="O299" s="68"/>
      <c r="P299" s="68"/>
      <c r="Q299" s="212"/>
      <c r="R299" s="68"/>
      <c r="S299" s="1012"/>
      <c r="T299" s="1012"/>
      <c r="U299" s="68"/>
      <c r="V299" s="1013"/>
      <c r="W299" s="68"/>
    </row>
    <row r="300" spans="5:23" x14ac:dyDescent="0.25">
      <c r="E300" s="43"/>
      <c r="F300" s="43"/>
      <c r="H300" s="68"/>
      <c r="I300" s="68"/>
      <c r="J300" s="68"/>
      <c r="K300" s="68"/>
      <c r="L300" s="68"/>
      <c r="M300" s="68"/>
      <c r="N300" s="68"/>
      <c r="O300" s="68"/>
      <c r="P300" s="68"/>
      <c r="Q300" s="212"/>
      <c r="R300" s="68"/>
      <c r="S300" s="1012"/>
      <c r="T300" s="1012"/>
      <c r="U300" s="68"/>
      <c r="V300" s="1013"/>
      <c r="W300" s="68"/>
    </row>
    <row r="301" spans="5:23" x14ac:dyDescent="0.25">
      <c r="E301" s="43"/>
      <c r="F301" s="43"/>
      <c r="H301" s="68"/>
      <c r="I301" s="68"/>
      <c r="J301" s="68"/>
      <c r="K301" s="68"/>
      <c r="L301" s="68"/>
      <c r="M301" s="68"/>
      <c r="N301" s="68"/>
      <c r="O301" s="68"/>
      <c r="P301" s="68"/>
      <c r="Q301" s="212"/>
      <c r="R301" s="68"/>
      <c r="S301" s="1012"/>
      <c r="T301" s="1012"/>
      <c r="U301" s="68"/>
      <c r="V301" s="1013"/>
      <c r="W301" s="68"/>
    </row>
    <row r="302" spans="5:23" x14ac:dyDescent="0.25">
      <c r="E302" s="43"/>
      <c r="F302" s="43"/>
      <c r="H302" s="68"/>
      <c r="I302" s="68"/>
      <c r="J302" s="68"/>
      <c r="K302" s="68"/>
      <c r="L302" s="68"/>
      <c r="M302" s="68"/>
      <c r="N302" s="68"/>
      <c r="O302" s="68"/>
      <c r="P302" s="68"/>
      <c r="Q302" s="212"/>
      <c r="R302" s="68"/>
      <c r="S302" s="1012"/>
      <c r="T302" s="1012"/>
      <c r="U302" s="68"/>
      <c r="V302" s="1013"/>
      <c r="W302" s="68"/>
    </row>
    <row r="303" spans="5:23" x14ac:dyDescent="0.25">
      <c r="E303" s="43"/>
      <c r="F303" s="43"/>
      <c r="H303" s="68"/>
      <c r="I303" s="68"/>
      <c r="J303" s="68"/>
      <c r="K303" s="68"/>
      <c r="L303" s="68"/>
      <c r="M303" s="68"/>
      <c r="N303" s="68"/>
      <c r="O303" s="68"/>
      <c r="P303" s="68"/>
      <c r="Q303" s="212"/>
      <c r="R303" s="68"/>
      <c r="S303" s="1012"/>
      <c r="T303" s="1012"/>
      <c r="U303" s="68"/>
      <c r="V303" s="1013"/>
      <c r="W303" s="68"/>
    </row>
    <row r="304" spans="5:23" x14ac:dyDescent="0.25">
      <c r="E304" s="43"/>
      <c r="F304" s="43"/>
      <c r="H304" s="68"/>
      <c r="I304" s="68"/>
      <c r="J304" s="68"/>
      <c r="K304" s="68"/>
      <c r="L304" s="68"/>
      <c r="M304" s="68"/>
      <c r="N304" s="68"/>
      <c r="O304" s="68"/>
      <c r="P304" s="68"/>
      <c r="Q304" s="212"/>
      <c r="R304" s="68"/>
      <c r="S304" s="1012"/>
      <c r="T304" s="1012"/>
      <c r="U304" s="68"/>
      <c r="V304" s="1013"/>
      <c r="W304" s="68"/>
    </row>
    <row r="305" spans="5:23" x14ac:dyDescent="0.25">
      <c r="E305" s="43"/>
      <c r="F305" s="43"/>
      <c r="H305" s="68"/>
      <c r="I305" s="68"/>
      <c r="J305" s="68"/>
      <c r="K305" s="68"/>
      <c r="L305" s="68"/>
      <c r="M305" s="68"/>
      <c r="N305" s="68"/>
      <c r="O305" s="68"/>
      <c r="P305" s="68"/>
      <c r="Q305" s="212"/>
      <c r="R305" s="68"/>
      <c r="S305" s="1012"/>
      <c r="T305" s="1012"/>
      <c r="U305" s="68"/>
      <c r="V305" s="1013"/>
      <c r="W305" s="68"/>
    </row>
    <row r="306" spans="5:23" x14ac:dyDescent="0.25">
      <c r="E306" s="43"/>
      <c r="F306" s="43"/>
      <c r="H306" s="68"/>
      <c r="I306" s="68"/>
      <c r="J306" s="68"/>
      <c r="K306" s="68"/>
      <c r="L306" s="68"/>
      <c r="M306" s="68"/>
      <c r="N306" s="68"/>
      <c r="O306" s="68"/>
      <c r="P306" s="68"/>
      <c r="Q306" s="212"/>
      <c r="R306" s="68"/>
      <c r="S306" s="1012"/>
      <c r="T306" s="1012"/>
      <c r="U306" s="68"/>
      <c r="V306" s="1013"/>
      <c r="W306" s="68"/>
    </row>
    <row r="307" spans="5:23" x14ac:dyDescent="0.25">
      <c r="E307" s="43"/>
      <c r="F307" s="43"/>
      <c r="H307" s="68"/>
      <c r="I307" s="68"/>
      <c r="J307" s="68"/>
      <c r="K307" s="68"/>
      <c r="L307" s="68"/>
      <c r="M307" s="68"/>
      <c r="N307" s="68"/>
      <c r="O307" s="68"/>
      <c r="P307" s="68"/>
      <c r="Q307" s="212"/>
      <c r="R307" s="68"/>
      <c r="S307" s="1012"/>
      <c r="T307" s="1012"/>
      <c r="U307" s="68"/>
      <c r="V307" s="1013"/>
      <c r="W307" s="68"/>
    </row>
    <row r="308" spans="5:23" x14ac:dyDescent="0.25">
      <c r="E308" s="43"/>
      <c r="F308" s="43"/>
      <c r="H308" s="68"/>
      <c r="I308" s="68"/>
      <c r="J308" s="68"/>
      <c r="K308" s="68"/>
      <c r="L308" s="68"/>
      <c r="M308" s="68"/>
      <c r="N308" s="68"/>
      <c r="O308" s="68"/>
      <c r="P308" s="68"/>
      <c r="Q308" s="212"/>
      <c r="R308" s="68"/>
      <c r="S308" s="1012"/>
      <c r="T308" s="1012"/>
      <c r="U308" s="68"/>
      <c r="V308" s="1013"/>
      <c r="W308" s="68"/>
    </row>
    <row r="309" spans="5:23" x14ac:dyDescent="0.25">
      <c r="E309" s="43"/>
      <c r="F309" s="43"/>
      <c r="H309" s="68"/>
      <c r="I309" s="68"/>
      <c r="J309" s="68"/>
      <c r="K309" s="68"/>
      <c r="L309" s="68"/>
      <c r="M309" s="68"/>
      <c r="N309" s="68"/>
      <c r="O309" s="68"/>
      <c r="P309" s="68"/>
      <c r="Q309" s="212"/>
      <c r="R309" s="68"/>
      <c r="S309" s="1012"/>
      <c r="T309" s="1012"/>
      <c r="U309" s="68"/>
      <c r="V309" s="1013"/>
      <c r="W309" s="68"/>
    </row>
    <row r="310" spans="5:23" x14ac:dyDescent="0.25">
      <c r="E310" s="43"/>
      <c r="F310" s="43"/>
      <c r="H310" s="68"/>
      <c r="I310" s="68"/>
      <c r="J310" s="68"/>
      <c r="K310" s="68"/>
      <c r="L310" s="68"/>
      <c r="M310" s="68"/>
      <c r="N310" s="68"/>
      <c r="O310" s="68"/>
      <c r="P310" s="68"/>
      <c r="Q310" s="212"/>
      <c r="R310" s="68"/>
      <c r="S310" s="1012"/>
      <c r="T310" s="1012"/>
      <c r="U310" s="68"/>
      <c r="V310" s="1013"/>
      <c r="W310" s="68"/>
    </row>
    <row r="311" spans="5:23" x14ac:dyDescent="0.25">
      <c r="E311" s="43"/>
      <c r="F311" s="43"/>
      <c r="H311" s="68"/>
      <c r="I311" s="68"/>
      <c r="J311" s="68"/>
      <c r="K311" s="68"/>
      <c r="L311" s="68"/>
      <c r="M311" s="68"/>
      <c r="N311" s="68"/>
      <c r="O311" s="68"/>
      <c r="P311" s="68"/>
      <c r="Q311" s="212"/>
      <c r="R311" s="68"/>
      <c r="S311" s="1012"/>
      <c r="T311" s="1012"/>
      <c r="U311" s="68"/>
      <c r="V311" s="1013"/>
      <c r="W311" s="68"/>
    </row>
    <row r="312" spans="5:23" x14ac:dyDescent="0.25">
      <c r="E312" s="43"/>
      <c r="F312" s="43"/>
      <c r="H312" s="68"/>
      <c r="I312" s="68"/>
      <c r="J312" s="68"/>
      <c r="K312" s="68"/>
      <c r="L312" s="68"/>
      <c r="M312" s="68"/>
      <c r="N312" s="68"/>
      <c r="O312" s="68"/>
      <c r="P312" s="68"/>
      <c r="Q312" s="212"/>
      <c r="R312" s="68"/>
      <c r="S312" s="1012"/>
      <c r="T312" s="1012"/>
      <c r="U312" s="68"/>
      <c r="V312" s="1013"/>
      <c r="W312" s="68"/>
    </row>
    <row r="313" spans="5:23" x14ac:dyDescent="0.25">
      <c r="E313" s="43"/>
      <c r="F313" s="43"/>
      <c r="H313" s="68"/>
      <c r="I313" s="68"/>
      <c r="J313" s="68"/>
      <c r="K313" s="68"/>
      <c r="L313" s="68"/>
      <c r="M313" s="68"/>
      <c r="N313" s="68"/>
      <c r="O313" s="68"/>
      <c r="P313" s="68"/>
      <c r="Q313" s="212"/>
      <c r="R313" s="68"/>
      <c r="S313" s="1012"/>
      <c r="T313" s="1012"/>
      <c r="U313" s="68"/>
      <c r="V313" s="1013"/>
      <c r="W313" s="68"/>
    </row>
    <row r="314" spans="5:23" x14ac:dyDescent="0.25">
      <c r="E314" s="43"/>
      <c r="F314" s="43"/>
      <c r="H314" s="68"/>
      <c r="I314" s="68"/>
      <c r="J314" s="68"/>
      <c r="K314" s="68"/>
      <c r="L314" s="68"/>
      <c r="M314" s="68"/>
      <c r="N314" s="68"/>
      <c r="O314" s="68"/>
      <c r="P314" s="68"/>
      <c r="Q314" s="212"/>
      <c r="R314" s="68"/>
      <c r="S314" s="1012"/>
      <c r="T314" s="1012"/>
      <c r="U314" s="68"/>
      <c r="V314" s="1013"/>
      <c r="W314" s="68"/>
    </row>
    <row r="315" spans="5:23" x14ac:dyDescent="0.25">
      <c r="E315" s="43"/>
      <c r="F315" s="43"/>
      <c r="H315" s="68"/>
      <c r="I315" s="68"/>
      <c r="J315" s="68"/>
      <c r="K315" s="68"/>
      <c r="L315" s="68"/>
      <c r="M315" s="68"/>
      <c r="N315" s="68"/>
      <c r="O315" s="68"/>
      <c r="P315" s="68"/>
      <c r="Q315" s="212"/>
      <c r="R315" s="68"/>
      <c r="S315" s="1012"/>
      <c r="T315" s="1012"/>
      <c r="U315" s="68"/>
      <c r="V315" s="1013"/>
      <c r="W315" s="68"/>
    </row>
    <row r="316" spans="5:23" x14ac:dyDescent="0.25">
      <c r="E316" s="43"/>
      <c r="F316" s="43"/>
      <c r="H316" s="68"/>
      <c r="I316" s="68"/>
      <c r="J316" s="68"/>
      <c r="K316" s="68"/>
      <c r="L316" s="68"/>
      <c r="M316" s="68"/>
      <c r="N316" s="68"/>
      <c r="O316" s="68"/>
      <c r="P316" s="68"/>
      <c r="Q316" s="212"/>
      <c r="R316" s="68"/>
      <c r="S316" s="1012"/>
      <c r="T316" s="1012"/>
      <c r="U316" s="68"/>
      <c r="V316" s="1013"/>
      <c r="W316" s="68"/>
    </row>
    <row r="317" spans="5:23" x14ac:dyDescent="0.25">
      <c r="E317" s="43"/>
      <c r="F317" s="43"/>
      <c r="H317" s="68"/>
      <c r="I317" s="68"/>
      <c r="J317" s="68"/>
      <c r="K317" s="68"/>
      <c r="L317" s="68"/>
      <c r="M317" s="68"/>
      <c r="N317" s="68"/>
      <c r="O317" s="68"/>
      <c r="P317" s="68"/>
      <c r="Q317" s="212"/>
      <c r="R317" s="68"/>
      <c r="S317" s="1012"/>
      <c r="T317" s="1012"/>
      <c r="U317" s="68"/>
      <c r="V317" s="1013"/>
      <c r="W317" s="68"/>
    </row>
    <row r="318" spans="5:23" x14ac:dyDescent="0.25">
      <c r="E318" s="43"/>
      <c r="F318" s="43"/>
      <c r="H318" s="68"/>
      <c r="I318" s="68"/>
      <c r="J318" s="68"/>
      <c r="K318" s="68"/>
      <c r="L318" s="68"/>
      <c r="M318" s="68"/>
      <c r="N318" s="68"/>
      <c r="O318" s="68"/>
      <c r="P318" s="68"/>
      <c r="Q318" s="212"/>
      <c r="R318" s="68"/>
      <c r="S318" s="1012"/>
      <c r="T318" s="1012"/>
      <c r="U318" s="68"/>
      <c r="V318" s="1013"/>
      <c r="W318" s="68"/>
    </row>
    <row r="319" spans="5:23" x14ac:dyDescent="0.25">
      <c r="E319" s="43"/>
      <c r="F319" s="43"/>
      <c r="H319" s="68"/>
      <c r="I319" s="68"/>
      <c r="J319" s="68"/>
      <c r="K319" s="68"/>
      <c r="L319" s="68"/>
      <c r="M319" s="68"/>
      <c r="N319" s="68"/>
      <c r="O319" s="68"/>
      <c r="P319" s="68"/>
      <c r="Q319" s="212"/>
      <c r="R319" s="68"/>
      <c r="S319" s="1012"/>
      <c r="T319" s="1012"/>
      <c r="U319" s="68"/>
      <c r="V319" s="1013"/>
      <c r="W319" s="68"/>
    </row>
    <row r="320" spans="5:23" x14ac:dyDescent="0.25">
      <c r="E320" s="43"/>
      <c r="F320" s="43"/>
      <c r="H320" s="68"/>
      <c r="I320" s="68"/>
      <c r="J320" s="68"/>
      <c r="K320" s="68"/>
      <c r="L320" s="68"/>
      <c r="M320" s="68"/>
      <c r="N320" s="68"/>
      <c r="O320" s="68"/>
      <c r="P320" s="68"/>
      <c r="Q320" s="212"/>
      <c r="R320" s="68"/>
      <c r="S320" s="1012"/>
      <c r="T320" s="1012"/>
      <c r="U320" s="68"/>
      <c r="V320" s="1013"/>
      <c r="W320" s="68"/>
    </row>
    <row r="321" spans="5:23" x14ac:dyDescent="0.25">
      <c r="E321" s="43"/>
      <c r="F321" s="43"/>
      <c r="H321" s="68"/>
      <c r="I321" s="68"/>
      <c r="J321" s="68"/>
      <c r="K321" s="68"/>
      <c r="L321" s="68"/>
      <c r="M321" s="68"/>
      <c r="N321" s="68"/>
      <c r="O321" s="68"/>
      <c r="P321" s="68"/>
      <c r="Q321" s="212"/>
      <c r="R321" s="68"/>
      <c r="S321" s="1012"/>
      <c r="T321" s="1012"/>
      <c r="U321" s="68"/>
      <c r="V321" s="1013"/>
      <c r="W321" s="68"/>
    </row>
    <row r="322" spans="5:23" x14ac:dyDescent="0.25">
      <c r="E322" s="43"/>
      <c r="F322" s="43"/>
      <c r="H322" s="68"/>
      <c r="I322" s="68"/>
      <c r="J322" s="68"/>
      <c r="K322" s="68"/>
      <c r="L322" s="68"/>
      <c r="M322" s="68"/>
      <c r="N322" s="68"/>
      <c r="O322" s="68"/>
      <c r="P322" s="68"/>
      <c r="Q322" s="212"/>
      <c r="R322" s="68"/>
      <c r="S322" s="1012"/>
      <c r="T322" s="1012"/>
      <c r="U322" s="68"/>
      <c r="V322" s="1013"/>
      <c r="W322" s="68"/>
    </row>
    <row r="323" spans="5:23" x14ac:dyDescent="0.25">
      <c r="E323" s="43"/>
      <c r="F323" s="43"/>
      <c r="H323" s="68"/>
      <c r="I323" s="68"/>
      <c r="J323" s="68"/>
      <c r="K323" s="68"/>
      <c r="L323" s="68"/>
      <c r="M323" s="68"/>
      <c r="N323" s="68"/>
      <c r="O323" s="68"/>
      <c r="P323" s="68"/>
      <c r="Q323" s="212"/>
      <c r="R323" s="68"/>
      <c r="S323" s="1012"/>
      <c r="T323" s="1012"/>
      <c r="U323" s="68"/>
      <c r="V323" s="1013"/>
      <c r="W323" s="68"/>
    </row>
    <row r="324" spans="5:23" x14ac:dyDescent="0.25">
      <c r="E324" s="43"/>
      <c r="F324" s="43"/>
      <c r="H324" s="68"/>
      <c r="I324" s="68"/>
      <c r="J324" s="68"/>
      <c r="K324" s="68"/>
      <c r="L324" s="68"/>
      <c r="M324" s="68"/>
      <c r="N324" s="68"/>
      <c r="O324" s="68"/>
      <c r="P324" s="68"/>
      <c r="Q324" s="212"/>
      <c r="R324" s="68"/>
      <c r="S324" s="1012"/>
      <c r="T324" s="1012"/>
      <c r="U324" s="68"/>
      <c r="V324" s="1013"/>
      <c r="W324" s="68"/>
    </row>
    <row r="325" spans="5:23" x14ac:dyDescent="0.25">
      <c r="E325" s="43"/>
      <c r="F325" s="43"/>
      <c r="H325" s="68"/>
      <c r="I325" s="68"/>
      <c r="J325" s="68"/>
      <c r="K325" s="68"/>
      <c r="L325" s="68"/>
      <c r="M325" s="68"/>
      <c r="N325" s="68"/>
      <c r="O325" s="68"/>
      <c r="P325" s="68"/>
      <c r="Q325" s="212"/>
      <c r="R325" s="68"/>
      <c r="S325" s="1012"/>
      <c r="T325" s="1012"/>
      <c r="U325" s="68"/>
      <c r="V325" s="1013"/>
      <c r="W325" s="68"/>
    </row>
    <row r="326" spans="5:23" x14ac:dyDescent="0.25">
      <c r="E326" s="43"/>
      <c r="F326" s="43"/>
      <c r="H326" s="68"/>
      <c r="I326" s="68"/>
      <c r="J326" s="68"/>
      <c r="K326" s="68"/>
      <c r="L326" s="68"/>
      <c r="M326" s="68"/>
      <c r="N326" s="68"/>
      <c r="O326" s="68"/>
      <c r="P326" s="68"/>
      <c r="Q326" s="212"/>
      <c r="R326" s="68"/>
      <c r="S326" s="1012"/>
      <c r="T326" s="1012"/>
      <c r="U326" s="68"/>
      <c r="V326" s="1013"/>
      <c r="W326" s="68"/>
    </row>
    <row r="327" spans="5:23" x14ac:dyDescent="0.25">
      <c r="E327" s="43"/>
      <c r="F327" s="43"/>
      <c r="H327" s="68"/>
      <c r="I327" s="68"/>
      <c r="J327" s="68"/>
      <c r="K327" s="68"/>
      <c r="L327" s="68"/>
      <c r="M327" s="68"/>
      <c r="N327" s="68"/>
      <c r="O327" s="68"/>
      <c r="P327" s="68"/>
      <c r="Q327" s="212"/>
      <c r="R327" s="68"/>
      <c r="S327" s="1012"/>
      <c r="T327" s="1012"/>
      <c r="U327" s="68"/>
      <c r="V327" s="1013"/>
      <c r="W327" s="68"/>
    </row>
    <row r="328" spans="5:23" x14ac:dyDescent="0.25">
      <c r="E328" s="43"/>
      <c r="F328" s="43"/>
      <c r="H328" s="68"/>
      <c r="I328" s="68"/>
      <c r="J328" s="68"/>
      <c r="K328" s="68"/>
      <c r="L328" s="68"/>
      <c r="M328" s="68"/>
      <c r="N328" s="68"/>
      <c r="O328" s="68"/>
      <c r="P328" s="68"/>
      <c r="Q328" s="212"/>
      <c r="R328" s="68"/>
      <c r="S328" s="1012"/>
      <c r="T328" s="1012"/>
      <c r="U328" s="68"/>
      <c r="V328" s="1013"/>
      <c r="W328" s="68"/>
    </row>
    <row r="329" spans="5:23" x14ac:dyDescent="0.25">
      <c r="E329" s="43"/>
      <c r="F329" s="43"/>
      <c r="H329" s="68"/>
      <c r="I329" s="68"/>
      <c r="J329" s="68"/>
      <c r="K329" s="68"/>
      <c r="L329" s="68"/>
      <c r="M329" s="68"/>
      <c r="N329" s="68"/>
      <c r="O329" s="68"/>
      <c r="P329" s="68"/>
      <c r="Q329" s="212"/>
      <c r="R329" s="68"/>
      <c r="S329" s="1012"/>
      <c r="T329" s="1012"/>
      <c r="U329" s="68"/>
      <c r="V329" s="1013"/>
      <c r="W329" s="68"/>
    </row>
    <row r="330" spans="5:23" x14ac:dyDescent="0.25">
      <c r="E330" s="43"/>
      <c r="F330" s="43"/>
      <c r="H330" s="68"/>
      <c r="I330" s="68"/>
      <c r="J330" s="68"/>
      <c r="K330" s="68"/>
      <c r="L330" s="68"/>
      <c r="M330" s="68"/>
      <c r="N330" s="68"/>
      <c r="O330" s="68"/>
      <c r="P330" s="68"/>
      <c r="Q330" s="212"/>
      <c r="R330" s="68"/>
      <c r="S330" s="1012"/>
      <c r="T330" s="1012"/>
      <c r="U330" s="68"/>
      <c r="V330" s="1013"/>
      <c r="W330" s="68"/>
    </row>
    <row r="331" spans="5:23" x14ac:dyDescent="0.25">
      <c r="E331" s="43"/>
      <c r="F331" s="43"/>
      <c r="H331" s="68"/>
      <c r="I331" s="68"/>
      <c r="J331" s="68"/>
      <c r="K331" s="68"/>
      <c r="L331" s="68"/>
      <c r="M331" s="68"/>
      <c r="N331" s="68"/>
      <c r="O331" s="68"/>
      <c r="P331" s="68"/>
      <c r="Q331" s="212"/>
      <c r="R331" s="68"/>
      <c r="S331" s="1012"/>
      <c r="T331" s="1012"/>
      <c r="U331" s="68"/>
      <c r="V331" s="1013"/>
      <c r="W331" s="68"/>
    </row>
    <row r="332" spans="5:23" x14ac:dyDescent="0.25">
      <c r="E332" s="43"/>
      <c r="F332" s="43"/>
      <c r="H332" s="68"/>
      <c r="I332" s="68"/>
      <c r="J332" s="68"/>
      <c r="K332" s="68"/>
      <c r="L332" s="68"/>
      <c r="M332" s="68"/>
      <c r="N332" s="68"/>
      <c r="O332" s="68"/>
      <c r="P332" s="68"/>
      <c r="Q332" s="212"/>
      <c r="R332" s="68"/>
      <c r="S332" s="1012"/>
      <c r="T332" s="1012"/>
      <c r="U332" s="68"/>
      <c r="V332" s="1013"/>
      <c r="W332" s="68"/>
    </row>
    <row r="333" spans="5:23" x14ac:dyDescent="0.25">
      <c r="E333" s="43"/>
      <c r="F333" s="43"/>
      <c r="H333" s="68"/>
      <c r="I333" s="68"/>
      <c r="J333" s="68"/>
      <c r="K333" s="68"/>
      <c r="L333" s="68"/>
      <c r="M333" s="68"/>
      <c r="N333" s="68"/>
      <c r="O333" s="68"/>
      <c r="P333" s="68"/>
      <c r="Q333" s="212"/>
      <c r="R333" s="68"/>
      <c r="S333" s="1012"/>
      <c r="T333" s="1012"/>
      <c r="U333" s="68"/>
      <c r="V333" s="1013"/>
      <c r="W333" s="68"/>
    </row>
    <row r="334" spans="5:23" x14ac:dyDescent="0.25">
      <c r="E334" s="43"/>
      <c r="F334" s="43"/>
      <c r="H334" s="68"/>
      <c r="I334" s="68"/>
      <c r="J334" s="68"/>
      <c r="K334" s="68"/>
      <c r="L334" s="68"/>
      <c r="M334" s="68"/>
      <c r="N334" s="68"/>
      <c r="O334" s="68"/>
      <c r="P334" s="68"/>
      <c r="Q334" s="212"/>
      <c r="R334" s="68"/>
      <c r="S334" s="1012"/>
      <c r="T334" s="1012"/>
      <c r="U334" s="68"/>
      <c r="V334" s="1013"/>
      <c r="W334" s="68"/>
    </row>
    <row r="335" spans="5:23" x14ac:dyDescent="0.25">
      <c r="E335" s="43"/>
      <c r="F335" s="43"/>
      <c r="H335" s="68"/>
      <c r="I335" s="68"/>
      <c r="J335" s="68"/>
      <c r="K335" s="68"/>
      <c r="L335" s="68"/>
      <c r="M335" s="68"/>
      <c r="N335" s="68"/>
      <c r="O335" s="68"/>
      <c r="P335" s="68"/>
      <c r="Q335" s="212"/>
      <c r="R335" s="68"/>
      <c r="S335" s="1012"/>
      <c r="T335" s="1012"/>
      <c r="U335" s="68"/>
      <c r="V335" s="1013"/>
      <c r="W335" s="68"/>
    </row>
    <row r="336" spans="5:23" x14ac:dyDescent="0.25">
      <c r="E336" s="43"/>
      <c r="F336" s="43"/>
      <c r="H336" s="68"/>
      <c r="I336" s="68"/>
      <c r="J336" s="68"/>
      <c r="K336" s="68"/>
      <c r="L336" s="68"/>
      <c r="M336" s="68"/>
      <c r="N336" s="68"/>
      <c r="O336" s="68"/>
      <c r="P336" s="68"/>
      <c r="Q336" s="212"/>
      <c r="R336" s="68"/>
      <c r="S336" s="1012"/>
      <c r="T336" s="1012"/>
      <c r="U336" s="68"/>
      <c r="V336" s="1013"/>
      <c r="W336" s="68"/>
    </row>
    <row r="337" spans="5:23" x14ac:dyDescent="0.25">
      <c r="E337" s="43"/>
      <c r="F337" s="43"/>
      <c r="H337" s="68"/>
      <c r="I337" s="68"/>
      <c r="J337" s="68"/>
      <c r="K337" s="68"/>
      <c r="L337" s="68"/>
      <c r="M337" s="68"/>
      <c r="N337" s="68"/>
      <c r="O337" s="68"/>
      <c r="P337" s="68"/>
      <c r="Q337" s="212"/>
      <c r="R337" s="68"/>
      <c r="S337" s="1012"/>
      <c r="T337" s="1012"/>
      <c r="U337" s="68"/>
      <c r="V337" s="1013"/>
      <c r="W337" s="68"/>
    </row>
    <row r="338" spans="5:23" x14ac:dyDescent="0.25">
      <c r="E338" s="43"/>
      <c r="F338" s="43"/>
      <c r="H338" s="68"/>
      <c r="I338" s="68"/>
      <c r="J338" s="68"/>
      <c r="K338" s="68"/>
      <c r="L338" s="68"/>
      <c r="M338" s="68"/>
      <c r="N338" s="68"/>
      <c r="O338" s="68"/>
      <c r="P338" s="68"/>
      <c r="Q338" s="212"/>
      <c r="R338" s="68"/>
      <c r="S338" s="1012"/>
      <c r="T338" s="1012"/>
      <c r="U338" s="68"/>
      <c r="V338" s="1013"/>
      <c r="W338" s="68"/>
    </row>
    <row r="339" spans="5:23" x14ac:dyDescent="0.25">
      <c r="E339" s="43"/>
      <c r="F339" s="43"/>
      <c r="H339" s="68"/>
      <c r="I339" s="68"/>
      <c r="J339" s="68"/>
      <c r="K339" s="68"/>
      <c r="L339" s="68"/>
      <c r="M339" s="68"/>
      <c r="N339" s="68"/>
      <c r="O339" s="68"/>
      <c r="P339" s="68"/>
      <c r="Q339" s="212"/>
      <c r="R339" s="68"/>
      <c r="S339" s="1012"/>
      <c r="T339" s="1012"/>
      <c r="U339" s="68"/>
      <c r="V339" s="1013"/>
      <c r="W339" s="68"/>
    </row>
    <row r="340" spans="5:23" x14ac:dyDescent="0.25">
      <c r="E340" s="43"/>
      <c r="F340" s="43"/>
      <c r="H340" s="68"/>
      <c r="I340" s="68"/>
      <c r="J340" s="68"/>
      <c r="K340" s="68"/>
      <c r="L340" s="68"/>
      <c r="M340" s="68"/>
      <c r="N340" s="68"/>
      <c r="O340" s="68"/>
      <c r="P340" s="68"/>
      <c r="Q340" s="212"/>
      <c r="R340" s="68"/>
      <c r="S340" s="1012"/>
      <c r="T340" s="1012"/>
      <c r="U340" s="68"/>
      <c r="V340" s="1013"/>
      <c r="W340" s="68"/>
    </row>
    <row r="341" spans="5:23" x14ac:dyDescent="0.25">
      <c r="E341" s="43"/>
      <c r="F341" s="43"/>
      <c r="H341" s="68"/>
      <c r="I341" s="68"/>
      <c r="J341" s="68"/>
      <c r="K341" s="68"/>
      <c r="L341" s="68"/>
      <c r="M341" s="68"/>
      <c r="N341" s="68"/>
      <c r="O341" s="68"/>
      <c r="P341" s="68"/>
      <c r="Q341" s="212"/>
      <c r="R341" s="68"/>
      <c r="S341" s="1012"/>
      <c r="T341" s="1012"/>
      <c r="U341" s="68"/>
      <c r="V341" s="1013"/>
      <c r="W341" s="68"/>
    </row>
    <row r="342" spans="5:23" x14ac:dyDescent="0.25">
      <c r="E342" s="43"/>
      <c r="F342" s="43"/>
      <c r="H342" s="68"/>
      <c r="I342" s="68"/>
      <c r="J342" s="68"/>
      <c r="K342" s="68"/>
      <c r="L342" s="68"/>
      <c r="M342" s="68"/>
      <c r="N342" s="68"/>
      <c r="O342" s="68"/>
      <c r="P342" s="68"/>
      <c r="Q342" s="212"/>
      <c r="R342" s="68"/>
      <c r="S342" s="1012"/>
      <c r="T342" s="1012"/>
      <c r="U342" s="68"/>
      <c r="V342" s="1013"/>
      <c r="W342" s="68"/>
    </row>
    <row r="343" spans="5:23" x14ac:dyDescent="0.25">
      <c r="E343" s="43"/>
      <c r="F343" s="43"/>
      <c r="H343" s="68"/>
      <c r="I343" s="68"/>
      <c r="J343" s="68"/>
      <c r="K343" s="68"/>
      <c r="L343" s="68"/>
      <c r="M343" s="68"/>
      <c r="N343" s="68"/>
      <c r="O343" s="68"/>
      <c r="P343" s="68"/>
      <c r="Q343" s="212"/>
      <c r="R343" s="68"/>
      <c r="S343" s="1012"/>
      <c r="T343" s="1012"/>
      <c r="U343" s="68"/>
      <c r="V343" s="1013"/>
      <c r="W343" s="68"/>
    </row>
    <row r="344" spans="5:23" x14ac:dyDescent="0.25">
      <c r="E344" s="43"/>
      <c r="F344" s="43"/>
      <c r="H344" s="68"/>
      <c r="I344" s="68"/>
      <c r="J344" s="68"/>
      <c r="K344" s="68"/>
      <c r="L344" s="68"/>
      <c r="M344" s="68"/>
      <c r="N344" s="68"/>
      <c r="O344" s="68"/>
      <c r="P344" s="68"/>
      <c r="Q344" s="212"/>
      <c r="R344" s="68"/>
      <c r="S344" s="1012"/>
      <c r="T344" s="1012"/>
      <c r="U344" s="68"/>
      <c r="V344" s="1013"/>
      <c r="W344" s="68"/>
    </row>
    <row r="345" spans="5:23" x14ac:dyDescent="0.25">
      <c r="E345" s="43"/>
      <c r="F345" s="43"/>
      <c r="H345" s="68"/>
      <c r="I345" s="68"/>
      <c r="J345" s="68"/>
      <c r="K345" s="68"/>
      <c r="L345" s="68"/>
      <c r="M345" s="68"/>
      <c r="N345" s="68"/>
      <c r="O345" s="68"/>
      <c r="P345" s="68"/>
      <c r="Q345" s="212"/>
      <c r="R345" s="68"/>
      <c r="S345" s="1012"/>
      <c r="T345" s="1012"/>
      <c r="U345" s="68"/>
      <c r="V345" s="1013"/>
      <c r="W345" s="68"/>
    </row>
    <row r="346" spans="5:23" x14ac:dyDescent="0.25">
      <c r="E346" s="43"/>
      <c r="F346" s="43"/>
      <c r="H346" s="68"/>
      <c r="I346" s="68"/>
      <c r="J346" s="68"/>
      <c r="K346" s="68"/>
      <c r="L346" s="68"/>
      <c r="M346" s="68"/>
      <c r="N346" s="68"/>
      <c r="O346" s="68"/>
      <c r="P346" s="68"/>
      <c r="Q346" s="212"/>
      <c r="R346" s="68"/>
      <c r="S346" s="1012"/>
      <c r="T346" s="1012"/>
      <c r="U346" s="68"/>
      <c r="V346" s="1013"/>
      <c r="W346" s="68"/>
    </row>
    <row r="347" spans="5:23" x14ac:dyDescent="0.25">
      <c r="E347" s="43"/>
      <c r="F347" s="43"/>
      <c r="H347" s="68"/>
      <c r="I347" s="68"/>
      <c r="J347" s="68"/>
      <c r="K347" s="68"/>
      <c r="L347" s="68"/>
      <c r="M347" s="68"/>
      <c r="N347" s="68"/>
      <c r="O347" s="68"/>
      <c r="P347" s="68"/>
      <c r="Q347" s="212"/>
      <c r="R347" s="68"/>
      <c r="S347" s="1012"/>
      <c r="T347" s="1012"/>
      <c r="U347" s="68"/>
      <c r="V347" s="1013"/>
      <c r="W347" s="68"/>
    </row>
    <row r="348" spans="5:23" x14ac:dyDescent="0.25">
      <c r="E348" s="43"/>
      <c r="F348" s="43"/>
      <c r="H348" s="68"/>
      <c r="I348" s="68"/>
      <c r="J348" s="68"/>
      <c r="K348" s="68"/>
      <c r="L348" s="68"/>
      <c r="M348" s="68"/>
      <c r="N348" s="68"/>
      <c r="O348" s="68"/>
      <c r="P348" s="68"/>
      <c r="Q348" s="212"/>
      <c r="R348" s="68"/>
      <c r="S348" s="1012"/>
      <c r="T348" s="1012"/>
      <c r="U348" s="68"/>
      <c r="V348" s="1013"/>
      <c r="W348" s="68"/>
    </row>
    <row r="349" spans="5:23" x14ac:dyDescent="0.25">
      <c r="E349" s="43"/>
      <c r="F349" s="43"/>
      <c r="H349" s="68"/>
      <c r="I349" s="68"/>
      <c r="J349" s="68"/>
      <c r="K349" s="68"/>
      <c r="L349" s="68"/>
      <c r="M349" s="68"/>
      <c r="N349" s="68"/>
      <c r="O349" s="68"/>
      <c r="P349" s="68"/>
      <c r="Q349" s="212"/>
      <c r="R349" s="68"/>
      <c r="S349" s="1012"/>
      <c r="T349" s="1012"/>
      <c r="U349" s="68"/>
      <c r="V349" s="1013"/>
      <c r="W349" s="68"/>
    </row>
    <row r="350" spans="5:23" x14ac:dyDescent="0.25">
      <c r="E350" s="43"/>
      <c r="F350" s="43"/>
      <c r="H350" s="68"/>
      <c r="I350" s="68"/>
      <c r="J350" s="68"/>
      <c r="K350" s="68"/>
      <c r="L350" s="68"/>
      <c r="M350" s="68"/>
      <c r="N350" s="68"/>
      <c r="O350" s="68"/>
      <c r="P350" s="68"/>
      <c r="Q350" s="212"/>
      <c r="R350" s="68"/>
      <c r="S350" s="1012"/>
      <c r="T350" s="1012"/>
      <c r="U350" s="68"/>
      <c r="V350" s="1013"/>
      <c r="W350" s="68"/>
    </row>
    <row r="351" spans="5:23" x14ac:dyDescent="0.25">
      <c r="E351" s="43"/>
      <c r="F351" s="43"/>
      <c r="H351" s="68"/>
      <c r="I351" s="68"/>
      <c r="J351" s="68"/>
      <c r="K351" s="68"/>
      <c r="L351" s="68"/>
      <c r="M351" s="68"/>
      <c r="N351" s="68"/>
      <c r="O351" s="68"/>
      <c r="P351" s="68"/>
      <c r="Q351" s="212"/>
      <c r="R351" s="68"/>
      <c r="S351" s="1012"/>
      <c r="T351" s="1012"/>
      <c r="U351" s="68"/>
      <c r="V351" s="1013"/>
      <c r="W351" s="68"/>
    </row>
    <row r="352" spans="5:23" x14ac:dyDescent="0.25">
      <c r="E352" s="43"/>
      <c r="F352" s="43"/>
      <c r="H352" s="68"/>
      <c r="I352" s="68"/>
      <c r="J352" s="68"/>
      <c r="K352" s="68"/>
      <c r="L352" s="68"/>
      <c r="M352" s="68"/>
      <c r="N352" s="68"/>
      <c r="O352" s="68"/>
      <c r="P352" s="68"/>
      <c r="Q352" s="212"/>
      <c r="R352" s="68"/>
      <c r="S352" s="1012"/>
      <c r="T352" s="1012"/>
      <c r="U352" s="68"/>
      <c r="V352" s="1013"/>
      <c r="W352" s="68"/>
    </row>
    <row r="353" spans="5:23" x14ac:dyDescent="0.25">
      <c r="E353" s="43"/>
      <c r="F353" s="43"/>
      <c r="H353" s="68"/>
      <c r="I353" s="68"/>
      <c r="J353" s="68"/>
      <c r="K353" s="68"/>
      <c r="L353" s="68"/>
      <c r="M353" s="68"/>
      <c r="N353" s="68"/>
      <c r="O353" s="68"/>
      <c r="P353" s="68"/>
      <c r="Q353" s="212"/>
      <c r="R353" s="68"/>
      <c r="S353" s="1012"/>
      <c r="T353" s="1012"/>
      <c r="U353" s="68"/>
      <c r="V353" s="1013"/>
      <c r="W353" s="68"/>
    </row>
    <row r="354" spans="5:23" x14ac:dyDescent="0.25">
      <c r="E354" s="43"/>
      <c r="F354" s="43"/>
      <c r="H354" s="68"/>
      <c r="I354" s="68"/>
      <c r="J354" s="68"/>
      <c r="K354" s="68"/>
      <c r="L354" s="68"/>
      <c r="M354" s="68"/>
      <c r="N354" s="68"/>
      <c r="O354" s="68"/>
      <c r="P354" s="68"/>
      <c r="Q354" s="212"/>
      <c r="R354" s="68"/>
      <c r="S354" s="1012"/>
      <c r="T354" s="1012"/>
      <c r="U354" s="68"/>
      <c r="V354" s="1013"/>
      <c r="W354" s="68"/>
    </row>
    <row r="355" spans="5:23" x14ac:dyDescent="0.25">
      <c r="E355" s="43"/>
      <c r="F355" s="43"/>
      <c r="H355" s="68"/>
      <c r="I355" s="68"/>
      <c r="J355" s="68"/>
      <c r="K355" s="68"/>
      <c r="L355" s="68"/>
      <c r="M355" s="68"/>
      <c r="N355" s="68"/>
      <c r="O355" s="68"/>
      <c r="P355" s="68"/>
      <c r="Q355" s="212"/>
      <c r="R355" s="68"/>
      <c r="S355" s="1012"/>
      <c r="T355" s="1012"/>
      <c r="U355" s="68"/>
      <c r="V355" s="1013"/>
      <c r="W355" s="68"/>
    </row>
    <row r="356" spans="5:23" x14ac:dyDescent="0.25">
      <c r="E356" s="43"/>
      <c r="F356" s="43"/>
      <c r="H356" s="68"/>
      <c r="I356" s="68"/>
      <c r="J356" s="68"/>
      <c r="K356" s="68"/>
      <c r="L356" s="68"/>
      <c r="M356" s="68"/>
      <c r="N356" s="68"/>
      <c r="O356" s="68"/>
      <c r="P356" s="68"/>
      <c r="Q356" s="212"/>
      <c r="R356" s="68"/>
      <c r="S356" s="1012"/>
      <c r="T356" s="1012"/>
      <c r="U356" s="68"/>
      <c r="V356" s="1013"/>
      <c r="W356" s="68"/>
    </row>
    <row r="357" spans="5:23" x14ac:dyDescent="0.25">
      <c r="E357" s="43"/>
      <c r="F357" s="43"/>
      <c r="H357" s="68"/>
      <c r="I357" s="68"/>
      <c r="J357" s="68"/>
      <c r="K357" s="68"/>
      <c r="L357" s="68"/>
      <c r="M357" s="68"/>
      <c r="N357" s="68"/>
      <c r="O357" s="68"/>
      <c r="P357" s="68"/>
      <c r="Q357" s="212"/>
      <c r="R357" s="68"/>
      <c r="S357" s="1012"/>
      <c r="T357" s="1012"/>
      <c r="U357" s="68"/>
      <c r="V357" s="1013"/>
      <c r="W357" s="68"/>
    </row>
    <row r="358" spans="5:23" x14ac:dyDescent="0.25">
      <c r="E358" s="43"/>
      <c r="F358" s="43"/>
      <c r="H358" s="68"/>
      <c r="I358" s="68"/>
      <c r="J358" s="68"/>
      <c r="K358" s="68"/>
      <c r="L358" s="68"/>
      <c r="M358" s="68"/>
      <c r="N358" s="68"/>
      <c r="O358" s="68"/>
      <c r="P358" s="68"/>
      <c r="Q358" s="212"/>
      <c r="R358" s="68"/>
      <c r="S358" s="1012"/>
      <c r="T358" s="1012"/>
      <c r="U358" s="68"/>
      <c r="V358" s="1013"/>
      <c r="W358" s="68"/>
    </row>
    <row r="359" spans="5:23" x14ac:dyDescent="0.25">
      <c r="E359" s="43"/>
      <c r="F359" s="43"/>
      <c r="H359" s="68"/>
      <c r="I359" s="68"/>
      <c r="J359" s="68"/>
      <c r="K359" s="68"/>
      <c r="L359" s="68"/>
      <c r="M359" s="68"/>
      <c r="N359" s="68"/>
      <c r="O359" s="68"/>
      <c r="P359" s="68"/>
      <c r="Q359" s="212"/>
      <c r="R359" s="68"/>
      <c r="S359" s="1012"/>
      <c r="T359" s="1012"/>
      <c r="U359" s="68"/>
      <c r="V359" s="1013"/>
      <c r="W359" s="68"/>
    </row>
    <row r="360" spans="5:23" x14ac:dyDescent="0.25">
      <c r="E360" s="43"/>
      <c r="F360" s="43"/>
      <c r="H360" s="68"/>
      <c r="I360" s="68"/>
      <c r="J360" s="68"/>
      <c r="K360" s="68"/>
      <c r="L360" s="68"/>
      <c r="M360" s="68"/>
      <c r="N360" s="68"/>
      <c r="O360" s="68"/>
      <c r="P360" s="68"/>
      <c r="Q360" s="212"/>
      <c r="R360" s="68"/>
      <c r="S360" s="1012"/>
      <c r="T360" s="1012"/>
      <c r="U360" s="68"/>
      <c r="V360" s="1013"/>
      <c r="W360" s="68"/>
    </row>
    <row r="361" spans="5:23" x14ac:dyDescent="0.25">
      <c r="E361" s="43"/>
      <c r="F361" s="43"/>
      <c r="H361" s="68"/>
      <c r="I361" s="68"/>
      <c r="J361" s="68"/>
      <c r="K361" s="68"/>
      <c r="L361" s="68"/>
      <c r="M361" s="68"/>
      <c r="N361" s="68"/>
      <c r="O361" s="68"/>
      <c r="P361" s="68"/>
      <c r="Q361" s="212"/>
      <c r="R361" s="68"/>
      <c r="S361" s="1012"/>
      <c r="T361" s="1012"/>
      <c r="U361" s="68"/>
      <c r="V361" s="1013"/>
      <c r="W361" s="68"/>
    </row>
    <row r="362" spans="5:23" x14ac:dyDescent="0.25">
      <c r="E362" s="43"/>
      <c r="F362" s="43"/>
      <c r="H362" s="68"/>
      <c r="I362" s="68"/>
      <c r="J362" s="68"/>
      <c r="K362" s="68"/>
      <c r="L362" s="68"/>
      <c r="M362" s="68"/>
      <c r="N362" s="68"/>
      <c r="O362" s="68"/>
      <c r="P362" s="68"/>
      <c r="Q362" s="212"/>
      <c r="R362" s="68"/>
      <c r="S362" s="1012"/>
      <c r="T362" s="1012"/>
      <c r="U362" s="68"/>
      <c r="V362" s="1013"/>
      <c r="W362" s="68"/>
    </row>
    <row r="363" spans="5:23" x14ac:dyDescent="0.25">
      <c r="E363" s="43"/>
      <c r="F363" s="43"/>
      <c r="H363" s="68"/>
      <c r="I363" s="68"/>
      <c r="J363" s="68"/>
      <c r="K363" s="68"/>
      <c r="L363" s="68"/>
      <c r="M363" s="68"/>
      <c r="N363" s="68"/>
      <c r="O363" s="68"/>
      <c r="P363" s="68"/>
      <c r="Q363" s="212"/>
      <c r="R363" s="68"/>
      <c r="S363" s="1012"/>
      <c r="T363" s="1012"/>
      <c r="U363" s="68"/>
      <c r="V363" s="1013"/>
      <c r="W363" s="68"/>
    </row>
    <row r="364" spans="5:23" x14ac:dyDescent="0.25">
      <c r="E364" s="43"/>
      <c r="F364" s="43"/>
      <c r="H364" s="68"/>
      <c r="I364" s="68"/>
      <c r="J364" s="68"/>
      <c r="K364" s="68"/>
      <c r="L364" s="68"/>
      <c r="M364" s="68"/>
      <c r="N364" s="68"/>
      <c r="O364" s="68"/>
      <c r="P364" s="68"/>
      <c r="Q364" s="212"/>
      <c r="R364" s="68"/>
      <c r="S364" s="1012"/>
      <c r="T364" s="1012"/>
      <c r="U364" s="68"/>
      <c r="V364" s="1013"/>
      <c r="W364" s="68"/>
    </row>
    <row r="365" spans="5:23" x14ac:dyDescent="0.25">
      <c r="E365" s="43"/>
      <c r="F365" s="43"/>
      <c r="H365" s="68"/>
      <c r="I365" s="68"/>
      <c r="J365" s="68"/>
      <c r="K365" s="68"/>
      <c r="L365" s="68"/>
      <c r="M365" s="68"/>
      <c r="N365" s="68"/>
      <c r="O365" s="68"/>
      <c r="P365" s="68"/>
      <c r="Q365" s="212"/>
      <c r="R365" s="68"/>
      <c r="S365" s="1012"/>
      <c r="T365" s="1012"/>
      <c r="U365" s="68"/>
      <c r="V365" s="1013"/>
      <c r="W365" s="68"/>
    </row>
    <row r="366" spans="5:23" x14ac:dyDescent="0.25">
      <c r="E366" s="43"/>
      <c r="F366" s="43"/>
      <c r="H366" s="68"/>
      <c r="I366" s="68"/>
      <c r="J366" s="68"/>
      <c r="K366" s="68"/>
      <c r="L366" s="68"/>
      <c r="M366" s="68"/>
      <c r="N366" s="68"/>
      <c r="O366" s="68"/>
      <c r="P366" s="68"/>
      <c r="Q366" s="212"/>
      <c r="R366" s="68"/>
      <c r="S366" s="1012"/>
      <c r="T366" s="1012"/>
      <c r="U366" s="68"/>
      <c r="V366" s="1013"/>
      <c r="W366" s="68"/>
    </row>
    <row r="367" spans="5:23" x14ac:dyDescent="0.25">
      <c r="E367" s="43"/>
      <c r="F367" s="43"/>
      <c r="H367" s="68"/>
      <c r="I367" s="68"/>
      <c r="J367" s="68"/>
      <c r="K367" s="68"/>
      <c r="L367" s="68"/>
      <c r="M367" s="68"/>
      <c r="N367" s="68"/>
      <c r="O367" s="68"/>
      <c r="P367" s="68"/>
      <c r="Q367" s="212"/>
      <c r="R367" s="68"/>
      <c r="S367" s="1012"/>
      <c r="T367" s="1012"/>
      <c r="U367" s="68"/>
      <c r="V367" s="1013"/>
      <c r="W367" s="68"/>
    </row>
    <row r="368" spans="5:23" x14ac:dyDescent="0.25">
      <c r="E368" s="43"/>
      <c r="F368" s="43"/>
      <c r="H368" s="68"/>
      <c r="I368" s="68"/>
      <c r="J368" s="68"/>
      <c r="K368" s="68"/>
      <c r="L368" s="68"/>
      <c r="M368" s="68"/>
      <c r="N368" s="68"/>
      <c r="O368" s="68"/>
      <c r="P368" s="68"/>
      <c r="Q368" s="212"/>
      <c r="R368" s="68"/>
      <c r="S368" s="1012"/>
      <c r="T368" s="1012"/>
      <c r="U368" s="68"/>
      <c r="V368" s="1013"/>
      <c r="W368" s="68"/>
    </row>
    <row r="369" spans="5:23" x14ac:dyDescent="0.25">
      <c r="E369" s="43"/>
      <c r="F369" s="43"/>
      <c r="H369" s="68"/>
      <c r="I369" s="68"/>
      <c r="J369" s="68"/>
      <c r="K369" s="68"/>
      <c r="L369" s="68"/>
      <c r="M369" s="68"/>
      <c r="N369" s="68"/>
      <c r="O369" s="68"/>
      <c r="P369" s="68"/>
      <c r="Q369" s="212"/>
      <c r="R369" s="68"/>
      <c r="S369" s="1012"/>
      <c r="T369" s="1012"/>
      <c r="U369" s="68"/>
      <c r="V369" s="1013"/>
      <c r="W369" s="68"/>
    </row>
    <row r="370" spans="5:23" x14ac:dyDescent="0.25">
      <c r="E370" s="43"/>
      <c r="F370" s="43"/>
      <c r="H370" s="68"/>
      <c r="I370" s="68"/>
      <c r="J370" s="68"/>
      <c r="K370" s="68"/>
      <c r="L370" s="68"/>
      <c r="M370" s="68"/>
      <c r="N370" s="68"/>
      <c r="O370" s="68"/>
      <c r="P370" s="68"/>
      <c r="Q370" s="212"/>
      <c r="R370" s="68"/>
      <c r="S370" s="1012"/>
      <c r="T370" s="1012"/>
      <c r="U370" s="68"/>
      <c r="V370" s="1013"/>
      <c r="W370" s="68"/>
    </row>
    <row r="371" spans="5:23" x14ac:dyDescent="0.25">
      <c r="E371" s="43"/>
      <c r="F371" s="43"/>
      <c r="H371" s="68"/>
      <c r="I371" s="68"/>
      <c r="J371" s="68"/>
      <c r="K371" s="68"/>
      <c r="L371" s="68"/>
      <c r="M371" s="68"/>
      <c r="N371" s="68"/>
      <c r="O371" s="68"/>
      <c r="P371" s="68"/>
      <c r="Q371" s="212"/>
      <c r="R371" s="68"/>
      <c r="S371" s="1012"/>
      <c r="T371" s="1012"/>
      <c r="U371" s="68"/>
      <c r="V371" s="1013"/>
      <c r="W371" s="68"/>
    </row>
    <row r="372" spans="5:23" x14ac:dyDescent="0.25">
      <c r="E372" s="43"/>
      <c r="F372" s="43"/>
      <c r="H372" s="68"/>
      <c r="I372" s="68"/>
      <c r="J372" s="68"/>
      <c r="K372" s="68"/>
      <c r="L372" s="68"/>
      <c r="M372" s="68"/>
      <c r="N372" s="68"/>
      <c r="O372" s="68"/>
      <c r="P372" s="68"/>
      <c r="Q372" s="212"/>
      <c r="R372" s="68"/>
      <c r="S372" s="1012"/>
      <c r="T372" s="1012"/>
      <c r="U372" s="68"/>
      <c r="V372" s="1013"/>
      <c r="W372" s="68"/>
    </row>
    <row r="373" spans="5:23" x14ac:dyDescent="0.25">
      <c r="E373" s="43"/>
      <c r="F373" s="43"/>
      <c r="H373" s="68"/>
      <c r="I373" s="68"/>
      <c r="J373" s="68"/>
      <c r="K373" s="68"/>
      <c r="L373" s="68"/>
      <c r="M373" s="68"/>
      <c r="N373" s="68"/>
      <c r="O373" s="68"/>
      <c r="P373" s="68"/>
      <c r="Q373" s="212"/>
      <c r="R373" s="68"/>
      <c r="S373" s="1012"/>
      <c r="T373" s="1012"/>
      <c r="U373" s="68"/>
      <c r="V373" s="1013"/>
      <c r="W373" s="68"/>
    </row>
    <row r="374" spans="5:23" x14ac:dyDescent="0.25">
      <c r="E374" s="43"/>
      <c r="F374" s="43"/>
      <c r="H374" s="68"/>
      <c r="I374" s="68"/>
      <c r="J374" s="68"/>
      <c r="K374" s="68"/>
      <c r="L374" s="68"/>
      <c r="M374" s="68"/>
      <c r="N374" s="68"/>
      <c r="O374" s="68"/>
      <c r="P374" s="68"/>
      <c r="Q374" s="212"/>
      <c r="R374" s="68"/>
      <c r="S374" s="1012"/>
      <c r="T374" s="1012"/>
      <c r="U374" s="68"/>
      <c r="V374" s="1013"/>
      <c r="W374" s="68"/>
    </row>
    <row r="375" spans="5:23" x14ac:dyDescent="0.25">
      <c r="E375" s="43"/>
      <c r="F375" s="43"/>
      <c r="H375" s="68"/>
      <c r="I375" s="68"/>
      <c r="J375" s="68"/>
      <c r="K375" s="68"/>
      <c r="L375" s="68"/>
      <c r="M375" s="68"/>
      <c r="N375" s="68"/>
      <c r="O375" s="68"/>
      <c r="P375" s="68"/>
      <c r="Q375" s="212"/>
      <c r="R375" s="68"/>
      <c r="S375" s="1012"/>
      <c r="T375" s="1012"/>
      <c r="U375" s="68"/>
      <c r="V375" s="1013"/>
      <c r="W375" s="68"/>
    </row>
    <row r="376" spans="5:23" x14ac:dyDescent="0.25">
      <c r="E376" s="43"/>
      <c r="F376" s="43"/>
      <c r="H376" s="68"/>
      <c r="I376" s="68"/>
      <c r="J376" s="68"/>
      <c r="K376" s="68"/>
      <c r="L376" s="68"/>
      <c r="M376" s="68"/>
      <c r="N376" s="68"/>
      <c r="O376" s="68"/>
      <c r="P376" s="68"/>
      <c r="Q376" s="212"/>
      <c r="R376" s="68"/>
      <c r="S376" s="1012"/>
      <c r="T376" s="1012"/>
      <c r="U376" s="68"/>
      <c r="V376" s="1013"/>
      <c r="W376" s="68"/>
    </row>
    <row r="377" spans="5:23" x14ac:dyDescent="0.25">
      <c r="E377" s="43"/>
      <c r="F377" s="43"/>
      <c r="H377" s="68"/>
      <c r="I377" s="68"/>
      <c r="J377" s="68"/>
      <c r="K377" s="68"/>
      <c r="L377" s="68"/>
      <c r="M377" s="68"/>
      <c r="N377" s="68"/>
      <c r="O377" s="68"/>
      <c r="P377" s="68"/>
      <c r="Q377" s="212"/>
      <c r="R377" s="68"/>
      <c r="S377" s="1012"/>
      <c r="T377" s="1012"/>
      <c r="U377" s="68"/>
      <c r="V377" s="1013"/>
      <c r="W377" s="68"/>
    </row>
    <row r="378" spans="5:23" x14ac:dyDescent="0.25">
      <c r="E378" s="43"/>
      <c r="F378" s="43"/>
      <c r="H378" s="68"/>
      <c r="I378" s="68"/>
      <c r="J378" s="68"/>
      <c r="K378" s="68"/>
      <c r="L378" s="68"/>
      <c r="M378" s="68"/>
      <c r="N378" s="68"/>
      <c r="O378" s="68"/>
      <c r="P378" s="68"/>
      <c r="Q378" s="212"/>
      <c r="R378" s="68"/>
      <c r="S378" s="1012"/>
      <c r="T378" s="1012"/>
      <c r="U378" s="68"/>
      <c r="V378" s="1013"/>
      <c r="W378" s="68"/>
    </row>
    <row r="379" spans="5:23" x14ac:dyDescent="0.25">
      <c r="E379" s="43"/>
      <c r="F379" s="43"/>
      <c r="H379" s="68"/>
      <c r="I379" s="68"/>
      <c r="J379" s="68"/>
      <c r="K379" s="68"/>
      <c r="L379" s="68"/>
      <c r="M379" s="68"/>
      <c r="N379" s="68"/>
      <c r="O379" s="68"/>
      <c r="P379" s="68"/>
      <c r="Q379" s="212"/>
      <c r="R379" s="68"/>
      <c r="S379" s="1012"/>
      <c r="T379" s="1012"/>
      <c r="U379" s="68"/>
      <c r="V379" s="1013"/>
      <c r="W379" s="68"/>
    </row>
    <row r="380" spans="5:23" x14ac:dyDescent="0.25">
      <c r="E380" s="43"/>
      <c r="F380" s="43"/>
      <c r="H380" s="68"/>
      <c r="I380" s="68"/>
      <c r="J380" s="68"/>
      <c r="K380" s="68"/>
      <c r="L380" s="68"/>
      <c r="M380" s="68"/>
      <c r="N380" s="68"/>
      <c r="O380" s="68"/>
      <c r="P380" s="68"/>
      <c r="Q380" s="212"/>
      <c r="R380" s="68"/>
      <c r="S380" s="1012"/>
      <c r="T380" s="1012"/>
      <c r="U380" s="68"/>
      <c r="V380" s="1013"/>
      <c r="W380" s="68"/>
    </row>
    <row r="381" spans="5:23" x14ac:dyDescent="0.25">
      <c r="E381" s="43"/>
      <c r="F381" s="43"/>
      <c r="H381" s="68"/>
      <c r="I381" s="68"/>
      <c r="J381" s="68"/>
      <c r="K381" s="68"/>
      <c r="L381" s="68"/>
      <c r="M381" s="68"/>
      <c r="N381" s="68"/>
      <c r="O381" s="68"/>
      <c r="P381" s="68"/>
      <c r="Q381" s="212"/>
      <c r="R381" s="68"/>
      <c r="S381" s="1012"/>
      <c r="T381" s="1012"/>
      <c r="U381" s="68"/>
      <c r="V381" s="1013"/>
      <c r="W381" s="68"/>
    </row>
    <row r="382" spans="5:23" x14ac:dyDescent="0.25">
      <c r="E382" s="43"/>
      <c r="F382" s="43"/>
      <c r="H382" s="68"/>
      <c r="I382" s="68"/>
      <c r="J382" s="68"/>
      <c r="K382" s="68"/>
      <c r="L382" s="68"/>
      <c r="M382" s="68"/>
      <c r="N382" s="68"/>
      <c r="O382" s="68"/>
      <c r="P382" s="68"/>
      <c r="Q382" s="212"/>
      <c r="R382" s="68"/>
      <c r="S382" s="1012"/>
      <c r="T382" s="1012"/>
      <c r="U382" s="68"/>
      <c r="V382" s="1013"/>
      <c r="W382" s="68"/>
    </row>
    <row r="383" spans="5:23" x14ac:dyDescent="0.25">
      <c r="E383" s="43"/>
      <c r="F383" s="43"/>
      <c r="H383" s="68"/>
      <c r="I383" s="68"/>
      <c r="J383" s="68"/>
      <c r="K383" s="68"/>
      <c r="L383" s="68"/>
      <c r="M383" s="68"/>
      <c r="N383" s="68"/>
      <c r="O383" s="68"/>
      <c r="P383" s="68"/>
      <c r="Q383" s="212"/>
      <c r="R383" s="68"/>
      <c r="S383" s="1012"/>
      <c r="T383" s="1012"/>
      <c r="U383" s="68"/>
      <c r="V383" s="1013"/>
      <c r="W383" s="68"/>
    </row>
    <row r="384" spans="5:23" x14ac:dyDescent="0.25">
      <c r="E384" s="43"/>
      <c r="F384" s="43"/>
      <c r="H384" s="68"/>
      <c r="I384" s="68"/>
      <c r="J384" s="68"/>
      <c r="K384" s="68"/>
      <c r="L384" s="68"/>
      <c r="M384" s="68"/>
      <c r="N384" s="68"/>
      <c r="O384" s="68"/>
      <c r="P384" s="68"/>
      <c r="Q384" s="212"/>
      <c r="R384" s="68"/>
      <c r="S384" s="1012"/>
      <c r="T384" s="1012"/>
      <c r="U384" s="68"/>
      <c r="V384" s="1013"/>
      <c r="W384" s="68"/>
    </row>
    <row r="385" spans="5:23" x14ac:dyDescent="0.25">
      <c r="E385" s="43"/>
      <c r="F385" s="43"/>
      <c r="H385" s="68"/>
      <c r="I385" s="68"/>
      <c r="J385" s="68"/>
      <c r="K385" s="68"/>
      <c r="L385" s="68"/>
      <c r="M385" s="68"/>
      <c r="N385" s="68"/>
      <c r="O385" s="68"/>
      <c r="P385" s="68"/>
      <c r="Q385" s="212"/>
      <c r="R385" s="68"/>
      <c r="S385" s="1012"/>
      <c r="T385" s="1012"/>
      <c r="U385" s="68"/>
      <c r="V385" s="1013"/>
      <c r="W385" s="68"/>
    </row>
    <row r="386" spans="5:23" x14ac:dyDescent="0.25">
      <c r="E386" s="43"/>
      <c r="F386" s="43"/>
      <c r="H386" s="68"/>
      <c r="I386" s="68"/>
      <c r="J386" s="68"/>
      <c r="K386" s="68"/>
      <c r="L386" s="68"/>
      <c r="M386" s="68"/>
      <c r="N386" s="68"/>
      <c r="O386" s="68"/>
      <c r="P386" s="68"/>
      <c r="Q386" s="212"/>
      <c r="R386" s="68"/>
      <c r="S386" s="1012"/>
      <c r="T386" s="1012"/>
      <c r="U386" s="68"/>
      <c r="V386" s="1013"/>
      <c r="W386" s="68"/>
    </row>
    <row r="387" spans="5:23" x14ac:dyDescent="0.25">
      <c r="E387" s="43"/>
      <c r="F387" s="43"/>
      <c r="H387" s="68"/>
      <c r="I387" s="68"/>
      <c r="J387" s="68"/>
      <c r="K387" s="68"/>
      <c r="L387" s="68"/>
      <c r="M387" s="68"/>
      <c r="N387" s="68"/>
      <c r="O387" s="68"/>
      <c r="P387" s="68"/>
      <c r="Q387" s="212"/>
      <c r="R387" s="68"/>
      <c r="S387" s="1012"/>
      <c r="T387" s="1012"/>
      <c r="U387" s="68"/>
      <c r="V387" s="1013"/>
      <c r="W387" s="68"/>
    </row>
    <row r="388" spans="5:23" x14ac:dyDescent="0.25">
      <c r="E388" s="43"/>
      <c r="F388" s="43"/>
      <c r="H388" s="68"/>
      <c r="I388" s="68"/>
      <c r="J388" s="68"/>
      <c r="K388" s="68"/>
      <c r="L388" s="68"/>
      <c r="M388" s="68"/>
      <c r="N388" s="68"/>
      <c r="O388" s="68"/>
      <c r="P388" s="68"/>
      <c r="Q388" s="212"/>
      <c r="R388" s="68"/>
      <c r="S388" s="1012"/>
      <c r="T388" s="1012"/>
      <c r="U388" s="68"/>
      <c r="V388" s="1013"/>
      <c r="W388" s="68"/>
    </row>
    <row r="389" spans="5:23" x14ac:dyDescent="0.25">
      <c r="E389" s="43"/>
      <c r="F389" s="43"/>
      <c r="H389" s="68"/>
      <c r="I389" s="68"/>
      <c r="J389" s="68"/>
      <c r="K389" s="68"/>
      <c r="L389" s="68"/>
      <c r="M389" s="68"/>
      <c r="N389" s="68"/>
      <c r="O389" s="68"/>
      <c r="P389" s="68"/>
      <c r="Q389" s="212"/>
      <c r="R389" s="68"/>
      <c r="S389" s="1012"/>
      <c r="T389" s="1012"/>
      <c r="U389" s="68"/>
      <c r="V389" s="1013"/>
      <c r="W389" s="68"/>
    </row>
    <row r="390" spans="5:23" x14ac:dyDescent="0.25">
      <c r="E390" s="43"/>
      <c r="F390" s="43"/>
      <c r="H390" s="68"/>
      <c r="I390" s="68"/>
      <c r="J390" s="68"/>
      <c r="K390" s="68"/>
      <c r="L390" s="68"/>
      <c r="M390" s="68"/>
      <c r="N390" s="68"/>
      <c r="O390" s="68"/>
      <c r="P390" s="68"/>
      <c r="Q390" s="212"/>
      <c r="R390" s="68"/>
      <c r="S390" s="1012"/>
      <c r="T390" s="1012"/>
      <c r="U390" s="68"/>
      <c r="V390" s="1013"/>
      <c r="W390" s="68"/>
    </row>
    <row r="391" spans="5:23" x14ac:dyDescent="0.25">
      <c r="E391" s="43"/>
      <c r="F391" s="43"/>
      <c r="H391" s="68"/>
      <c r="I391" s="68"/>
      <c r="J391" s="68"/>
      <c r="K391" s="68"/>
      <c r="L391" s="68"/>
      <c r="M391" s="68"/>
      <c r="N391" s="68"/>
      <c r="O391" s="68"/>
      <c r="P391" s="68"/>
      <c r="Q391" s="212"/>
      <c r="R391" s="68"/>
      <c r="S391" s="1012"/>
      <c r="T391" s="1012"/>
      <c r="U391" s="68"/>
      <c r="V391" s="1013"/>
      <c r="W391" s="68"/>
    </row>
    <row r="392" spans="5:23" x14ac:dyDescent="0.25">
      <c r="E392" s="43"/>
      <c r="F392" s="43"/>
      <c r="H392" s="68"/>
      <c r="I392" s="68"/>
      <c r="J392" s="68"/>
      <c r="K392" s="68"/>
      <c r="L392" s="68"/>
      <c r="M392" s="68"/>
      <c r="N392" s="68"/>
      <c r="O392" s="68"/>
      <c r="P392" s="68"/>
      <c r="Q392" s="212"/>
      <c r="R392" s="68"/>
      <c r="S392" s="1012"/>
      <c r="T392" s="1012"/>
      <c r="U392" s="68"/>
      <c r="V392" s="1013"/>
      <c r="W392" s="68"/>
    </row>
    <row r="393" spans="5:23" x14ac:dyDescent="0.25">
      <c r="E393" s="43"/>
      <c r="F393" s="43"/>
      <c r="H393" s="68"/>
      <c r="I393" s="68"/>
      <c r="J393" s="68"/>
      <c r="K393" s="68"/>
      <c r="L393" s="68"/>
      <c r="M393" s="68"/>
      <c r="N393" s="68"/>
      <c r="O393" s="68"/>
      <c r="P393" s="68"/>
      <c r="Q393" s="212"/>
      <c r="R393" s="68"/>
      <c r="S393" s="1012"/>
      <c r="T393" s="1012"/>
      <c r="U393" s="68"/>
      <c r="V393" s="1013"/>
      <c r="W393" s="68"/>
    </row>
    <row r="394" spans="5:23" x14ac:dyDescent="0.25">
      <c r="E394" s="43"/>
      <c r="F394" s="43"/>
      <c r="H394" s="68"/>
      <c r="I394" s="68"/>
      <c r="J394" s="68"/>
      <c r="K394" s="68"/>
      <c r="L394" s="68"/>
      <c r="M394" s="68"/>
      <c r="N394" s="68"/>
      <c r="O394" s="68"/>
      <c r="P394" s="68"/>
      <c r="Q394" s="212"/>
      <c r="R394" s="68"/>
      <c r="S394" s="1012"/>
      <c r="T394" s="1012"/>
      <c r="U394" s="68"/>
      <c r="V394" s="1013"/>
      <c r="W394" s="68"/>
    </row>
    <row r="395" spans="5:23" x14ac:dyDescent="0.25">
      <c r="E395" s="43"/>
      <c r="F395" s="43"/>
      <c r="H395" s="68"/>
      <c r="I395" s="68"/>
      <c r="J395" s="68"/>
      <c r="K395" s="68"/>
      <c r="L395" s="68"/>
      <c r="M395" s="68"/>
      <c r="N395" s="68"/>
      <c r="O395" s="68"/>
      <c r="P395" s="68"/>
      <c r="Q395" s="212"/>
      <c r="R395" s="68"/>
      <c r="S395" s="1012"/>
      <c r="T395" s="1012"/>
      <c r="U395" s="68"/>
      <c r="V395" s="1013"/>
      <c r="W395" s="68"/>
    </row>
    <row r="396" spans="5:23" x14ac:dyDescent="0.25">
      <c r="E396" s="43"/>
      <c r="F396" s="43"/>
      <c r="H396" s="68"/>
      <c r="I396" s="68"/>
      <c r="J396" s="68"/>
      <c r="K396" s="68"/>
      <c r="L396" s="68"/>
      <c r="M396" s="68"/>
      <c r="N396" s="68"/>
      <c r="O396" s="68"/>
      <c r="P396" s="68"/>
      <c r="Q396" s="212"/>
      <c r="R396" s="68"/>
      <c r="S396" s="1012"/>
      <c r="T396" s="1012"/>
      <c r="U396" s="68"/>
      <c r="V396" s="1013"/>
      <c r="W396" s="68"/>
    </row>
    <row r="397" spans="5:23" x14ac:dyDescent="0.25">
      <c r="E397" s="43"/>
      <c r="F397" s="43"/>
      <c r="H397" s="68"/>
      <c r="I397" s="68"/>
      <c r="J397" s="68"/>
      <c r="K397" s="68"/>
      <c r="L397" s="68"/>
      <c r="M397" s="68"/>
      <c r="N397" s="68"/>
      <c r="O397" s="68"/>
      <c r="P397" s="68"/>
      <c r="Q397" s="212"/>
      <c r="R397" s="68"/>
      <c r="S397" s="1012"/>
      <c r="T397" s="1012"/>
      <c r="U397" s="68"/>
      <c r="V397" s="1013"/>
      <c r="W397" s="68"/>
    </row>
    <row r="398" spans="5:23" x14ac:dyDescent="0.25">
      <c r="E398" s="43"/>
      <c r="F398" s="43"/>
      <c r="H398" s="68"/>
      <c r="I398" s="68"/>
      <c r="J398" s="68"/>
      <c r="K398" s="68"/>
      <c r="L398" s="68"/>
      <c r="M398" s="68"/>
      <c r="N398" s="68"/>
      <c r="O398" s="68"/>
      <c r="P398" s="68"/>
      <c r="Q398" s="212"/>
      <c r="R398" s="68"/>
      <c r="S398" s="1012"/>
      <c r="T398" s="1012"/>
      <c r="U398" s="68"/>
      <c r="V398" s="1013"/>
      <c r="W398" s="68"/>
    </row>
    <row r="399" spans="5:23" x14ac:dyDescent="0.25">
      <c r="E399" s="43"/>
      <c r="F399" s="43"/>
      <c r="H399" s="68"/>
      <c r="I399" s="68"/>
      <c r="J399" s="68"/>
      <c r="K399" s="68"/>
      <c r="L399" s="68"/>
      <c r="M399" s="68"/>
      <c r="N399" s="68"/>
      <c r="O399" s="68"/>
      <c r="P399" s="68"/>
      <c r="Q399" s="212"/>
      <c r="R399" s="68"/>
      <c r="S399" s="1012"/>
      <c r="T399" s="1012"/>
      <c r="U399" s="68"/>
      <c r="V399" s="1013"/>
      <c r="W399" s="68"/>
    </row>
    <row r="400" spans="5:23" x14ac:dyDescent="0.25">
      <c r="E400" s="43"/>
      <c r="F400" s="43"/>
      <c r="H400" s="68"/>
      <c r="I400" s="68"/>
      <c r="J400" s="68"/>
      <c r="K400" s="68"/>
      <c r="L400" s="68"/>
      <c r="M400" s="68"/>
      <c r="N400" s="68"/>
      <c r="O400" s="68"/>
      <c r="P400" s="68"/>
      <c r="Q400" s="212"/>
      <c r="R400" s="68"/>
      <c r="S400" s="1012"/>
      <c r="T400" s="1012"/>
      <c r="U400" s="68"/>
      <c r="V400" s="1013"/>
      <c r="W400" s="68"/>
    </row>
    <row r="401" spans="5:23" x14ac:dyDescent="0.25">
      <c r="E401" s="43"/>
      <c r="F401" s="43"/>
      <c r="H401" s="68"/>
      <c r="I401" s="68"/>
      <c r="J401" s="68"/>
      <c r="K401" s="68"/>
      <c r="L401" s="68"/>
      <c r="M401" s="68"/>
      <c r="N401" s="68"/>
      <c r="O401" s="68"/>
      <c r="P401" s="68"/>
      <c r="Q401" s="212"/>
      <c r="R401" s="68"/>
      <c r="S401" s="1012"/>
      <c r="T401" s="1012"/>
      <c r="U401" s="68"/>
      <c r="V401" s="1013"/>
      <c r="W401" s="68"/>
    </row>
    <row r="402" spans="5:23" x14ac:dyDescent="0.25">
      <c r="E402" s="43"/>
      <c r="F402" s="43"/>
      <c r="H402" s="68"/>
      <c r="I402" s="68"/>
      <c r="J402" s="68"/>
      <c r="K402" s="68"/>
      <c r="L402" s="68"/>
      <c r="M402" s="68"/>
      <c r="N402" s="68"/>
      <c r="O402" s="68"/>
      <c r="P402" s="68"/>
      <c r="Q402" s="212"/>
      <c r="R402" s="68"/>
      <c r="S402" s="1012"/>
      <c r="T402" s="1012"/>
      <c r="U402" s="68"/>
      <c r="V402" s="1013"/>
      <c r="W402" s="68"/>
    </row>
    <row r="403" spans="5:23" x14ac:dyDescent="0.25">
      <c r="E403" s="43"/>
      <c r="F403" s="43"/>
      <c r="H403" s="68"/>
      <c r="I403" s="68"/>
      <c r="J403" s="68"/>
      <c r="K403" s="68"/>
      <c r="L403" s="68"/>
      <c r="M403" s="68"/>
      <c r="N403" s="68"/>
      <c r="O403" s="68"/>
      <c r="P403" s="68"/>
      <c r="Q403" s="212"/>
      <c r="R403" s="68"/>
      <c r="S403" s="1012"/>
      <c r="T403" s="1012"/>
      <c r="U403" s="68"/>
      <c r="V403" s="1013"/>
      <c r="W403" s="68"/>
    </row>
    <row r="404" spans="5:23" x14ac:dyDescent="0.25">
      <c r="E404" s="43"/>
      <c r="F404" s="43"/>
      <c r="H404" s="68"/>
      <c r="I404" s="68"/>
      <c r="J404" s="68"/>
      <c r="K404" s="68"/>
      <c r="L404" s="68"/>
      <c r="M404" s="68"/>
      <c r="N404" s="68"/>
      <c r="O404" s="68"/>
      <c r="P404" s="68"/>
      <c r="Q404" s="212"/>
      <c r="R404" s="68"/>
      <c r="S404" s="1012"/>
      <c r="T404" s="1012"/>
      <c r="U404" s="68"/>
      <c r="V404" s="1013"/>
      <c r="W404" s="68"/>
    </row>
    <row r="405" spans="5:23" x14ac:dyDescent="0.25">
      <c r="E405" s="43"/>
      <c r="F405" s="43"/>
      <c r="H405" s="68"/>
      <c r="I405" s="68"/>
      <c r="J405" s="68"/>
      <c r="K405" s="68"/>
      <c r="L405" s="68"/>
      <c r="M405" s="68"/>
      <c r="N405" s="68"/>
      <c r="O405" s="68"/>
      <c r="P405" s="68"/>
      <c r="Q405" s="212"/>
      <c r="R405" s="68"/>
      <c r="S405" s="1012"/>
      <c r="T405" s="1012"/>
      <c r="U405" s="68"/>
      <c r="V405" s="1013"/>
      <c r="W405" s="68"/>
    </row>
    <row r="406" spans="5:23" x14ac:dyDescent="0.25">
      <c r="E406" s="43"/>
      <c r="F406" s="43"/>
      <c r="H406" s="68"/>
      <c r="I406" s="68"/>
      <c r="J406" s="68"/>
      <c r="K406" s="68"/>
      <c r="L406" s="68"/>
      <c r="M406" s="68"/>
      <c r="N406" s="68"/>
      <c r="O406" s="68"/>
      <c r="P406" s="68"/>
      <c r="Q406" s="212"/>
      <c r="R406" s="68"/>
      <c r="S406" s="1012"/>
      <c r="T406" s="1012"/>
      <c r="U406" s="68"/>
      <c r="V406" s="1013"/>
      <c r="W406" s="68"/>
    </row>
    <row r="407" spans="5:23" x14ac:dyDescent="0.25">
      <c r="E407" s="43"/>
      <c r="F407" s="43"/>
      <c r="H407" s="68"/>
      <c r="I407" s="68"/>
      <c r="J407" s="68"/>
      <c r="K407" s="68"/>
      <c r="L407" s="68"/>
      <c r="M407" s="68"/>
      <c r="N407" s="68"/>
      <c r="O407" s="68"/>
      <c r="P407" s="68"/>
      <c r="Q407" s="212"/>
      <c r="R407" s="68"/>
      <c r="S407" s="1012"/>
      <c r="T407" s="1012"/>
      <c r="U407" s="68"/>
      <c r="V407" s="1013"/>
      <c r="W407" s="68"/>
    </row>
    <row r="408" spans="5:23" x14ac:dyDescent="0.25">
      <c r="E408" s="43"/>
      <c r="F408" s="43"/>
      <c r="H408" s="68"/>
      <c r="I408" s="68"/>
      <c r="J408" s="68"/>
      <c r="K408" s="68"/>
      <c r="L408" s="68"/>
      <c r="M408" s="68"/>
      <c r="N408" s="68"/>
      <c r="O408" s="68"/>
      <c r="P408" s="68"/>
      <c r="Q408" s="212"/>
      <c r="R408" s="68"/>
      <c r="S408" s="1012"/>
      <c r="T408" s="1012"/>
      <c r="U408" s="68"/>
      <c r="V408" s="1013"/>
      <c r="W408" s="68"/>
    </row>
    <row r="409" spans="5:23" x14ac:dyDescent="0.25">
      <c r="E409" s="43"/>
      <c r="F409" s="43"/>
      <c r="H409" s="68"/>
      <c r="I409" s="68"/>
      <c r="J409" s="68"/>
      <c r="K409" s="68"/>
      <c r="L409" s="68"/>
      <c r="M409" s="68"/>
      <c r="N409" s="68"/>
      <c r="O409" s="68"/>
      <c r="P409" s="68"/>
      <c r="Q409" s="212"/>
      <c r="R409" s="68"/>
      <c r="S409" s="1012"/>
      <c r="T409" s="1012"/>
      <c r="U409" s="68"/>
      <c r="V409" s="1013"/>
      <c r="W409" s="68"/>
    </row>
    <row r="410" spans="5:23" x14ac:dyDescent="0.25">
      <c r="E410" s="43"/>
      <c r="F410" s="43"/>
      <c r="H410" s="68"/>
      <c r="I410" s="68"/>
      <c r="J410" s="68"/>
      <c r="K410" s="68"/>
      <c r="L410" s="68"/>
      <c r="M410" s="68"/>
      <c r="N410" s="68"/>
      <c r="O410" s="68"/>
      <c r="P410" s="68"/>
      <c r="Q410" s="212"/>
      <c r="R410" s="68"/>
      <c r="S410" s="1012"/>
      <c r="T410" s="1012"/>
      <c r="U410" s="68"/>
      <c r="V410" s="1013"/>
      <c r="W410" s="68"/>
    </row>
    <row r="411" spans="5:23" x14ac:dyDescent="0.25">
      <c r="E411" s="43"/>
      <c r="F411" s="43"/>
      <c r="H411" s="68"/>
      <c r="I411" s="68"/>
      <c r="J411" s="68"/>
      <c r="K411" s="68"/>
      <c r="L411" s="68"/>
      <c r="M411" s="68"/>
      <c r="N411" s="68"/>
      <c r="O411" s="68"/>
      <c r="P411" s="68"/>
      <c r="Q411" s="212"/>
      <c r="R411" s="68"/>
      <c r="S411" s="1012"/>
      <c r="T411" s="1012"/>
      <c r="U411" s="68"/>
      <c r="V411" s="1013"/>
      <c r="W411" s="68"/>
    </row>
    <row r="412" spans="5:23" x14ac:dyDescent="0.25">
      <c r="E412" s="43"/>
      <c r="F412" s="43"/>
      <c r="H412" s="68"/>
      <c r="I412" s="68"/>
      <c r="J412" s="68"/>
      <c r="K412" s="68"/>
      <c r="L412" s="68"/>
      <c r="M412" s="68"/>
      <c r="N412" s="68"/>
      <c r="O412" s="68"/>
      <c r="P412" s="68"/>
      <c r="Q412" s="212"/>
      <c r="R412" s="68"/>
      <c r="S412" s="1012"/>
      <c r="T412" s="1012"/>
      <c r="U412" s="68"/>
      <c r="V412" s="1013"/>
      <c r="W412" s="68"/>
    </row>
    <row r="413" spans="5:23" x14ac:dyDescent="0.25">
      <c r="E413" s="43"/>
      <c r="F413" s="43"/>
      <c r="H413" s="68"/>
      <c r="I413" s="68"/>
      <c r="J413" s="68"/>
      <c r="K413" s="68"/>
      <c r="L413" s="68"/>
      <c r="M413" s="68"/>
      <c r="N413" s="68"/>
      <c r="O413" s="68"/>
      <c r="P413" s="68"/>
      <c r="Q413" s="212"/>
      <c r="R413" s="68"/>
      <c r="S413" s="1012"/>
      <c r="T413" s="1012"/>
      <c r="U413" s="68"/>
      <c r="V413" s="1013"/>
      <c r="W413" s="68"/>
    </row>
    <row r="414" spans="5:23" x14ac:dyDescent="0.25">
      <c r="E414" s="43"/>
      <c r="F414" s="43"/>
      <c r="H414" s="68"/>
      <c r="I414" s="68"/>
      <c r="J414" s="68"/>
      <c r="K414" s="68"/>
      <c r="L414" s="68"/>
      <c r="M414" s="68"/>
      <c r="N414" s="68"/>
      <c r="O414" s="68"/>
      <c r="P414" s="68"/>
      <c r="Q414" s="212"/>
      <c r="R414" s="68"/>
      <c r="S414" s="1012"/>
      <c r="T414" s="1012"/>
      <c r="U414" s="68"/>
      <c r="V414" s="1013"/>
      <c r="W414" s="68"/>
    </row>
    <row r="415" spans="5:23" x14ac:dyDescent="0.25">
      <c r="E415" s="43"/>
      <c r="F415" s="43"/>
      <c r="H415" s="68"/>
      <c r="I415" s="68"/>
      <c r="J415" s="68"/>
      <c r="K415" s="68"/>
      <c r="L415" s="68"/>
      <c r="M415" s="68"/>
      <c r="N415" s="68"/>
      <c r="O415" s="68"/>
      <c r="P415" s="68"/>
      <c r="Q415" s="212"/>
      <c r="R415" s="68"/>
      <c r="S415" s="1012"/>
      <c r="T415" s="1012"/>
      <c r="U415" s="68"/>
      <c r="V415" s="1013"/>
      <c r="W415" s="68"/>
    </row>
    <row r="416" spans="5:23" x14ac:dyDescent="0.25">
      <c r="E416" s="43"/>
      <c r="F416" s="43"/>
      <c r="H416" s="68"/>
      <c r="I416" s="68"/>
      <c r="J416" s="68"/>
      <c r="K416" s="68"/>
      <c r="L416" s="68"/>
      <c r="M416" s="68"/>
      <c r="N416" s="68"/>
      <c r="O416" s="68"/>
      <c r="P416" s="68"/>
      <c r="Q416" s="212"/>
      <c r="R416" s="68"/>
      <c r="S416" s="1012"/>
      <c r="T416" s="1012"/>
      <c r="U416" s="68"/>
      <c r="V416" s="1013"/>
      <c r="W416" s="68"/>
    </row>
    <row r="417" spans="5:23" x14ac:dyDescent="0.25">
      <c r="E417" s="43"/>
      <c r="F417" s="43"/>
      <c r="H417" s="68"/>
      <c r="I417" s="68"/>
      <c r="J417" s="68"/>
      <c r="K417" s="68"/>
      <c r="L417" s="68"/>
      <c r="M417" s="68"/>
      <c r="N417" s="68"/>
      <c r="O417" s="68"/>
      <c r="P417" s="68"/>
      <c r="Q417" s="212"/>
      <c r="R417" s="68"/>
      <c r="S417" s="1012"/>
      <c r="T417" s="1012"/>
      <c r="U417" s="68"/>
      <c r="V417" s="1013"/>
      <c r="W417" s="68"/>
    </row>
    <row r="418" spans="5:23" x14ac:dyDescent="0.25">
      <c r="E418" s="43"/>
      <c r="F418" s="43"/>
      <c r="H418" s="68"/>
      <c r="I418" s="68"/>
      <c r="J418" s="68"/>
      <c r="K418" s="68"/>
      <c r="L418" s="68"/>
      <c r="M418" s="68"/>
      <c r="N418" s="68"/>
      <c r="O418" s="68"/>
      <c r="P418" s="68"/>
      <c r="Q418" s="212"/>
      <c r="R418" s="68"/>
      <c r="S418" s="1012"/>
      <c r="T418" s="1012"/>
      <c r="U418" s="68"/>
      <c r="V418" s="1013"/>
      <c r="W418" s="68"/>
    </row>
    <row r="419" spans="5:23" x14ac:dyDescent="0.25">
      <c r="E419" s="43"/>
      <c r="F419" s="43"/>
      <c r="H419" s="68"/>
      <c r="I419" s="68"/>
      <c r="J419" s="68"/>
      <c r="K419" s="68"/>
      <c r="L419" s="68"/>
      <c r="M419" s="68"/>
      <c r="N419" s="68"/>
      <c r="O419" s="68"/>
      <c r="P419" s="68"/>
      <c r="Q419" s="212"/>
      <c r="R419" s="68"/>
      <c r="S419" s="1012"/>
      <c r="T419" s="1012"/>
      <c r="U419" s="68"/>
      <c r="V419" s="1013"/>
      <c r="W419" s="68"/>
    </row>
    <row r="420" spans="5:23" x14ac:dyDescent="0.25">
      <c r="E420" s="43"/>
      <c r="F420" s="43"/>
      <c r="H420" s="68"/>
      <c r="I420" s="68"/>
      <c r="J420" s="68"/>
      <c r="K420" s="68"/>
      <c r="L420" s="68"/>
      <c r="M420" s="68"/>
      <c r="N420" s="68"/>
      <c r="O420" s="68"/>
      <c r="P420" s="68"/>
      <c r="Q420" s="212"/>
      <c r="R420" s="68"/>
      <c r="S420" s="1012"/>
      <c r="T420" s="1012"/>
      <c r="U420" s="68"/>
      <c r="V420" s="1013"/>
      <c r="W420" s="68"/>
    </row>
    <row r="421" spans="5:23" x14ac:dyDescent="0.25">
      <c r="E421" s="43"/>
      <c r="F421" s="43"/>
      <c r="H421" s="68"/>
      <c r="I421" s="68"/>
      <c r="J421" s="68"/>
      <c r="K421" s="68"/>
      <c r="L421" s="68"/>
      <c r="M421" s="68"/>
      <c r="N421" s="68"/>
      <c r="O421" s="68"/>
      <c r="P421" s="68"/>
      <c r="Q421" s="212"/>
      <c r="R421" s="68"/>
      <c r="S421" s="1012"/>
      <c r="T421" s="1012"/>
      <c r="U421" s="68"/>
      <c r="V421" s="1013"/>
      <c r="W421" s="68"/>
    </row>
    <row r="422" spans="5:23" x14ac:dyDescent="0.25">
      <c r="E422" s="43"/>
      <c r="F422" s="43"/>
      <c r="H422" s="68"/>
      <c r="I422" s="68"/>
      <c r="J422" s="68"/>
      <c r="K422" s="68"/>
      <c r="L422" s="68"/>
      <c r="M422" s="68"/>
      <c r="N422" s="68"/>
      <c r="O422" s="68"/>
      <c r="P422" s="68"/>
      <c r="Q422" s="212"/>
      <c r="R422" s="68"/>
      <c r="S422" s="1012"/>
      <c r="T422" s="1012"/>
      <c r="U422" s="68"/>
      <c r="V422" s="1013"/>
      <c r="W422" s="68"/>
    </row>
    <row r="423" spans="5:23" x14ac:dyDescent="0.25">
      <c r="E423" s="43"/>
      <c r="F423" s="43"/>
      <c r="H423" s="68"/>
      <c r="I423" s="68"/>
      <c r="J423" s="68"/>
      <c r="K423" s="68"/>
      <c r="L423" s="68"/>
      <c r="M423" s="68"/>
      <c r="N423" s="68"/>
      <c r="O423" s="68"/>
      <c r="P423" s="68"/>
      <c r="Q423" s="212"/>
      <c r="R423" s="68"/>
      <c r="S423" s="1012"/>
      <c r="T423" s="1012"/>
      <c r="U423" s="68"/>
      <c r="V423" s="1013"/>
      <c r="W423" s="68"/>
    </row>
    <row r="424" spans="5:23" x14ac:dyDescent="0.25">
      <c r="E424" s="43"/>
      <c r="F424" s="43"/>
      <c r="H424" s="68"/>
      <c r="I424" s="68"/>
      <c r="J424" s="68"/>
      <c r="K424" s="68"/>
      <c r="L424" s="68"/>
      <c r="M424" s="68"/>
      <c r="N424" s="68"/>
      <c r="O424" s="68"/>
      <c r="P424" s="68"/>
      <c r="Q424" s="212"/>
      <c r="R424" s="68"/>
      <c r="S424" s="1012"/>
      <c r="T424" s="1012"/>
      <c r="U424" s="68"/>
      <c r="V424" s="1013"/>
      <c r="W424" s="68"/>
    </row>
    <row r="425" spans="5:23" x14ac:dyDescent="0.25">
      <c r="E425" s="43"/>
      <c r="F425" s="43"/>
      <c r="H425" s="68"/>
      <c r="I425" s="68"/>
      <c r="J425" s="68"/>
      <c r="K425" s="68"/>
      <c r="L425" s="68"/>
      <c r="M425" s="68"/>
      <c r="N425" s="68"/>
      <c r="O425" s="68"/>
      <c r="P425" s="68"/>
      <c r="Q425" s="212"/>
      <c r="R425" s="68"/>
      <c r="S425" s="1012"/>
      <c r="T425" s="1012"/>
      <c r="U425" s="68"/>
      <c r="V425" s="1013"/>
      <c r="W425" s="68"/>
    </row>
    <row r="426" spans="5:23" x14ac:dyDescent="0.25">
      <c r="E426" s="43"/>
      <c r="F426" s="43"/>
      <c r="H426" s="68"/>
      <c r="I426" s="68"/>
      <c r="J426" s="68"/>
      <c r="K426" s="68"/>
      <c r="L426" s="68"/>
      <c r="M426" s="68"/>
      <c r="N426" s="68"/>
      <c r="O426" s="68"/>
      <c r="P426" s="68"/>
      <c r="Q426" s="212"/>
      <c r="R426" s="68"/>
      <c r="S426" s="1012"/>
      <c r="T426" s="1012"/>
      <c r="U426" s="68"/>
      <c r="V426" s="1013"/>
      <c r="W426" s="68"/>
    </row>
    <row r="427" spans="5:23" x14ac:dyDescent="0.25">
      <c r="E427" s="43"/>
      <c r="F427" s="43"/>
      <c r="H427" s="68"/>
      <c r="I427" s="68"/>
      <c r="J427" s="68"/>
      <c r="K427" s="68"/>
      <c r="L427" s="68"/>
      <c r="M427" s="68"/>
      <c r="N427" s="68"/>
      <c r="O427" s="68"/>
      <c r="P427" s="68"/>
      <c r="Q427" s="212"/>
      <c r="R427" s="68"/>
      <c r="S427" s="1012"/>
      <c r="T427" s="1012"/>
      <c r="U427" s="68"/>
      <c r="V427" s="1013"/>
      <c r="W427" s="68"/>
    </row>
    <row r="428" spans="5:23" x14ac:dyDescent="0.25">
      <c r="E428" s="43"/>
      <c r="F428" s="43"/>
      <c r="H428" s="68"/>
      <c r="I428" s="68"/>
      <c r="J428" s="68"/>
      <c r="K428" s="68"/>
      <c r="L428" s="68"/>
      <c r="M428" s="68"/>
      <c r="N428" s="68"/>
      <c r="O428" s="68"/>
      <c r="P428" s="68"/>
      <c r="Q428" s="212"/>
      <c r="R428" s="68"/>
      <c r="S428" s="1012"/>
      <c r="T428" s="1012"/>
      <c r="U428" s="68"/>
      <c r="V428" s="1013"/>
      <c r="W428" s="68"/>
    </row>
    <row r="429" spans="5:23" x14ac:dyDescent="0.25">
      <c r="E429" s="43"/>
      <c r="F429" s="43"/>
      <c r="H429" s="68"/>
      <c r="I429" s="68"/>
      <c r="J429" s="68"/>
      <c r="K429" s="68"/>
      <c r="L429" s="68"/>
      <c r="M429" s="68"/>
      <c r="N429" s="68"/>
      <c r="O429" s="68"/>
      <c r="P429" s="68"/>
      <c r="Q429" s="212"/>
      <c r="R429" s="68"/>
      <c r="S429" s="1012"/>
      <c r="T429" s="1012"/>
      <c r="U429" s="68"/>
      <c r="V429" s="1013"/>
      <c r="W429" s="68"/>
    </row>
    <row r="430" spans="5:23" x14ac:dyDescent="0.25">
      <c r="E430" s="43"/>
      <c r="F430" s="43"/>
      <c r="H430" s="68"/>
      <c r="I430" s="68"/>
      <c r="J430" s="68"/>
      <c r="K430" s="68"/>
      <c r="L430" s="68"/>
      <c r="M430" s="68"/>
      <c r="N430" s="68"/>
      <c r="O430" s="68"/>
      <c r="P430" s="68"/>
      <c r="Q430" s="212"/>
      <c r="R430" s="68"/>
      <c r="S430" s="1012"/>
      <c r="T430" s="1012"/>
      <c r="U430" s="68"/>
      <c r="V430" s="1013"/>
      <c r="W430" s="68"/>
    </row>
    <row r="431" spans="5:23" x14ac:dyDescent="0.25">
      <c r="E431" s="43"/>
      <c r="F431" s="43"/>
      <c r="H431" s="68"/>
      <c r="I431" s="68"/>
      <c r="J431" s="68"/>
      <c r="K431" s="68"/>
      <c r="L431" s="68"/>
      <c r="M431" s="68"/>
      <c r="N431" s="68"/>
      <c r="O431" s="68"/>
      <c r="P431" s="68"/>
      <c r="Q431" s="212"/>
      <c r="R431" s="68"/>
      <c r="S431" s="1012"/>
      <c r="T431" s="1012"/>
      <c r="U431" s="68"/>
      <c r="V431" s="1013"/>
      <c r="W431" s="68"/>
    </row>
    <row r="432" spans="5:23" x14ac:dyDescent="0.25">
      <c r="E432" s="43"/>
      <c r="F432" s="43"/>
      <c r="H432" s="68"/>
      <c r="I432" s="68"/>
      <c r="J432" s="68"/>
      <c r="K432" s="68"/>
      <c r="L432" s="68"/>
      <c r="M432" s="68"/>
      <c r="N432" s="68"/>
      <c r="O432" s="68"/>
      <c r="P432" s="68"/>
      <c r="Q432" s="212"/>
      <c r="R432" s="68"/>
      <c r="S432" s="1012"/>
      <c r="T432" s="1012"/>
      <c r="U432" s="68"/>
      <c r="V432" s="1013"/>
      <c r="W432" s="68"/>
    </row>
    <row r="433" spans="5:23" x14ac:dyDescent="0.25">
      <c r="E433" s="43"/>
      <c r="F433" s="43"/>
      <c r="H433" s="68"/>
      <c r="I433" s="68"/>
      <c r="J433" s="68"/>
      <c r="K433" s="68"/>
      <c r="L433" s="68"/>
      <c r="M433" s="68"/>
      <c r="N433" s="68"/>
      <c r="O433" s="68"/>
      <c r="P433" s="68"/>
      <c r="Q433" s="212"/>
      <c r="R433" s="68"/>
      <c r="S433" s="1012"/>
      <c r="T433" s="1012"/>
      <c r="U433" s="68"/>
      <c r="V433" s="1013"/>
      <c r="W433" s="68"/>
    </row>
    <row r="434" spans="5:23" x14ac:dyDescent="0.25">
      <c r="E434" s="43"/>
      <c r="F434" s="43"/>
      <c r="H434" s="68"/>
      <c r="I434" s="68"/>
      <c r="J434" s="68"/>
      <c r="K434" s="68"/>
      <c r="L434" s="68"/>
      <c r="M434" s="68"/>
      <c r="N434" s="68"/>
      <c r="O434" s="68"/>
      <c r="P434" s="68"/>
      <c r="Q434" s="212"/>
      <c r="R434" s="68"/>
      <c r="S434" s="1012"/>
      <c r="T434" s="1012"/>
      <c r="U434" s="68"/>
      <c r="V434" s="1013"/>
      <c r="W434" s="68"/>
    </row>
    <row r="435" spans="5:23" x14ac:dyDescent="0.25">
      <c r="E435" s="43"/>
      <c r="F435" s="43"/>
      <c r="H435" s="68"/>
      <c r="I435" s="68"/>
      <c r="J435" s="68"/>
      <c r="K435" s="68"/>
      <c r="L435" s="68"/>
      <c r="M435" s="68"/>
      <c r="N435" s="68"/>
      <c r="O435" s="68"/>
      <c r="P435" s="68"/>
      <c r="Q435" s="212"/>
      <c r="R435" s="68"/>
      <c r="S435" s="1012"/>
      <c r="T435" s="1012"/>
      <c r="U435" s="68"/>
      <c r="V435" s="1013"/>
      <c r="W435" s="68"/>
    </row>
    <row r="436" spans="5:23" x14ac:dyDescent="0.25">
      <c r="E436" s="43"/>
      <c r="F436" s="43"/>
      <c r="H436" s="68"/>
      <c r="I436" s="68"/>
      <c r="J436" s="68"/>
      <c r="K436" s="68"/>
      <c r="L436" s="68"/>
      <c r="M436" s="68"/>
      <c r="N436" s="68"/>
      <c r="O436" s="68"/>
      <c r="P436" s="68"/>
      <c r="Q436" s="212"/>
      <c r="R436" s="68"/>
      <c r="S436" s="1012"/>
      <c r="T436" s="1012"/>
      <c r="U436" s="68"/>
      <c r="V436" s="1013"/>
      <c r="W436" s="68"/>
    </row>
    <row r="437" spans="5:23" x14ac:dyDescent="0.25">
      <c r="E437" s="43"/>
      <c r="F437" s="43"/>
      <c r="H437" s="68"/>
      <c r="I437" s="68"/>
      <c r="J437" s="68"/>
      <c r="K437" s="68"/>
      <c r="L437" s="68"/>
      <c r="M437" s="68"/>
      <c r="N437" s="68"/>
      <c r="O437" s="68"/>
      <c r="P437" s="68"/>
      <c r="Q437" s="212"/>
      <c r="R437" s="68"/>
      <c r="S437" s="1012"/>
      <c r="T437" s="1012"/>
      <c r="U437" s="68"/>
      <c r="V437" s="1013"/>
      <c r="W437" s="68"/>
    </row>
    <row r="438" spans="5:23" x14ac:dyDescent="0.25">
      <c r="E438" s="43"/>
      <c r="F438" s="43"/>
      <c r="H438" s="68"/>
      <c r="I438" s="68"/>
      <c r="J438" s="68"/>
      <c r="K438" s="68"/>
      <c r="L438" s="68"/>
      <c r="M438" s="68"/>
      <c r="N438" s="68"/>
      <c r="O438" s="68"/>
      <c r="P438" s="68"/>
      <c r="Q438" s="212"/>
      <c r="R438" s="68"/>
      <c r="S438" s="1012"/>
      <c r="T438" s="1012"/>
      <c r="U438" s="68"/>
      <c r="V438" s="1013"/>
      <c r="W438" s="68"/>
    </row>
    <row r="439" spans="5:23" x14ac:dyDescent="0.25">
      <c r="E439" s="43"/>
      <c r="F439" s="43"/>
      <c r="H439" s="68"/>
      <c r="I439" s="68"/>
      <c r="J439" s="68"/>
      <c r="K439" s="68"/>
      <c r="L439" s="68"/>
      <c r="M439" s="68"/>
      <c r="N439" s="68"/>
      <c r="O439" s="68"/>
      <c r="P439" s="68"/>
      <c r="Q439" s="212"/>
      <c r="R439" s="68"/>
      <c r="S439" s="1012"/>
      <c r="T439" s="1012"/>
      <c r="U439" s="68"/>
      <c r="V439" s="1013"/>
      <c r="W439" s="68"/>
    </row>
    <row r="440" spans="5:23" x14ac:dyDescent="0.25">
      <c r="E440" s="43"/>
      <c r="F440" s="43"/>
      <c r="H440" s="68"/>
      <c r="I440" s="68"/>
      <c r="J440" s="68"/>
      <c r="K440" s="68"/>
      <c r="L440" s="68"/>
      <c r="M440" s="68"/>
      <c r="N440" s="68"/>
      <c r="O440" s="68"/>
      <c r="P440" s="68"/>
      <c r="Q440" s="212"/>
      <c r="R440" s="68"/>
      <c r="S440" s="1012"/>
      <c r="T440" s="1012"/>
      <c r="U440" s="68"/>
      <c r="V440" s="1013"/>
      <c r="W440" s="68"/>
    </row>
    <row r="441" spans="5:23" x14ac:dyDescent="0.25">
      <c r="E441" s="43"/>
      <c r="F441" s="43"/>
      <c r="H441" s="68"/>
      <c r="I441" s="68"/>
      <c r="J441" s="68"/>
      <c r="K441" s="68"/>
      <c r="L441" s="68"/>
      <c r="M441" s="68"/>
      <c r="N441" s="68"/>
      <c r="O441" s="68"/>
      <c r="P441" s="68"/>
      <c r="Q441" s="212"/>
      <c r="R441" s="68"/>
      <c r="S441" s="1012"/>
      <c r="T441" s="1012"/>
      <c r="U441" s="68"/>
      <c r="V441" s="1013"/>
      <c r="W441" s="68"/>
    </row>
    <row r="442" spans="5:23" x14ac:dyDescent="0.25">
      <c r="E442" s="43"/>
      <c r="F442" s="43"/>
      <c r="H442" s="68"/>
      <c r="I442" s="68"/>
      <c r="J442" s="68"/>
      <c r="K442" s="68"/>
      <c r="L442" s="68"/>
      <c r="M442" s="68"/>
      <c r="N442" s="68"/>
      <c r="O442" s="68"/>
      <c r="P442" s="68"/>
      <c r="Q442" s="212"/>
      <c r="R442" s="68"/>
      <c r="S442" s="1012"/>
      <c r="T442" s="1012"/>
      <c r="U442" s="68"/>
      <c r="V442" s="1013"/>
      <c r="W442" s="68"/>
    </row>
    <row r="443" spans="5:23" x14ac:dyDescent="0.25">
      <c r="E443" s="43"/>
      <c r="F443" s="43"/>
      <c r="H443" s="68"/>
      <c r="I443" s="68"/>
      <c r="J443" s="68"/>
      <c r="K443" s="68"/>
      <c r="L443" s="68"/>
      <c r="M443" s="68"/>
      <c r="N443" s="68"/>
      <c r="O443" s="68"/>
      <c r="P443" s="68"/>
      <c r="Q443" s="212"/>
      <c r="R443" s="68"/>
      <c r="S443" s="1012"/>
      <c r="T443" s="1012"/>
      <c r="U443" s="68"/>
      <c r="V443" s="1013"/>
      <c r="W443" s="68"/>
    </row>
    <row r="444" spans="5:23" x14ac:dyDescent="0.25">
      <c r="E444" s="43"/>
      <c r="F444" s="43"/>
      <c r="H444" s="68"/>
      <c r="I444" s="68"/>
      <c r="J444" s="68"/>
      <c r="K444" s="68"/>
      <c r="L444" s="68"/>
      <c r="M444" s="68"/>
      <c r="N444" s="68"/>
      <c r="O444" s="68"/>
      <c r="P444" s="68"/>
      <c r="Q444" s="212"/>
      <c r="R444" s="68"/>
      <c r="S444" s="1012"/>
      <c r="T444" s="1012"/>
      <c r="U444" s="68"/>
      <c r="V444" s="1013"/>
      <c r="W444" s="68"/>
    </row>
    <row r="445" spans="5:23" x14ac:dyDescent="0.25">
      <c r="E445" s="43"/>
      <c r="F445" s="43"/>
      <c r="H445" s="68"/>
      <c r="I445" s="68"/>
      <c r="J445" s="68"/>
      <c r="K445" s="68"/>
      <c r="L445" s="68"/>
      <c r="M445" s="68"/>
      <c r="N445" s="68"/>
      <c r="O445" s="68"/>
      <c r="P445" s="68"/>
      <c r="Q445" s="212"/>
      <c r="R445" s="68"/>
      <c r="S445" s="1012"/>
      <c r="T445" s="1012"/>
      <c r="U445" s="68"/>
      <c r="V445" s="1013"/>
      <c r="W445" s="68"/>
    </row>
    <row r="446" spans="5:23" x14ac:dyDescent="0.25">
      <c r="E446" s="43"/>
      <c r="F446" s="43"/>
      <c r="H446" s="68"/>
      <c r="I446" s="68"/>
      <c r="J446" s="68"/>
      <c r="K446" s="68"/>
      <c r="L446" s="68"/>
      <c r="M446" s="68"/>
      <c r="N446" s="68"/>
      <c r="O446" s="68"/>
      <c r="P446" s="68"/>
      <c r="Q446" s="212"/>
      <c r="R446" s="68"/>
      <c r="S446" s="1012"/>
      <c r="T446" s="1012"/>
      <c r="U446" s="68"/>
      <c r="V446" s="1013"/>
      <c r="W446" s="68"/>
    </row>
    <row r="447" spans="5:23" x14ac:dyDescent="0.25">
      <c r="E447" s="43"/>
      <c r="F447" s="43"/>
      <c r="H447" s="68"/>
      <c r="I447" s="68"/>
      <c r="J447" s="68"/>
      <c r="K447" s="68"/>
      <c r="L447" s="68"/>
      <c r="M447" s="68"/>
      <c r="N447" s="68"/>
      <c r="O447" s="68"/>
      <c r="P447" s="68"/>
      <c r="Q447" s="212"/>
      <c r="R447" s="68"/>
      <c r="S447" s="1012"/>
      <c r="T447" s="1012"/>
      <c r="U447" s="68"/>
      <c r="V447" s="1013"/>
      <c r="W447" s="68"/>
    </row>
    <row r="448" spans="5:23" x14ac:dyDescent="0.25">
      <c r="E448" s="43"/>
      <c r="F448" s="43"/>
      <c r="H448" s="68"/>
      <c r="I448" s="68"/>
      <c r="J448" s="68"/>
      <c r="K448" s="68"/>
      <c r="L448" s="68"/>
      <c r="M448" s="68"/>
      <c r="N448" s="68"/>
      <c r="O448" s="68"/>
      <c r="P448" s="68"/>
      <c r="Q448" s="212"/>
      <c r="R448" s="68"/>
      <c r="S448" s="1012"/>
      <c r="T448" s="1012"/>
      <c r="U448" s="68"/>
      <c r="V448" s="1013"/>
      <c r="W448" s="68"/>
    </row>
    <row r="449" spans="5:23" x14ac:dyDescent="0.25">
      <c r="E449" s="43"/>
      <c r="F449" s="43"/>
      <c r="H449" s="68"/>
      <c r="I449" s="68"/>
      <c r="J449" s="68"/>
      <c r="K449" s="68"/>
      <c r="L449" s="68"/>
      <c r="M449" s="68"/>
      <c r="N449" s="68"/>
      <c r="O449" s="68"/>
      <c r="P449" s="68"/>
      <c r="Q449" s="212"/>
      <c r="R449" s="68"/>
      <c r="S449" s="1012"/>
      <c r="T449" s="1012"/>
      <c r="U449" s="68"/>
      <c r="V449" s="1013"/>
      <c r="W449" s="68"/>
    </row>
    <row r="450" spans="5:23" x14ac:dyDescent="0.25">
      <c r="E450" s="43"/>
      <c r="F450" s="43"/>
      <c r="H450" s="68"/>
      <c r="I450" s="68"/>
      <c r="J450" s="68"/>
      <c r="K450" s="68"/>
      <c r="L450" s="68"/>
      <c r="M450" s="68"/>
      <c r="N450" s="68"/>
      <c r="O450" s="68"/>
      <c r="P450" s="68"/>
      <c r="Q450" s="212"/>
      <c r="R450" s="68"/>
      <c r="S450" s="1012"/>
      <c r="T450" s="1012"/>
      <c r="U450" s="68"/>
      <c r="V450" s="1013"/>
      <c r="W450" s="68"/>
    </row>
    <row r="451" spans="5:23" x14ac:dyDescent="0.25">
      <c r="E451" s="43"/>
      <c r="F451" s="43"/>
      <c r="H451" s="68"/>
      <c r="I451" s="68"/>
      <c r="J451" s="68"/>
      <c r="K451" s="68"/>
      <c r="L451" s="68"/>
      <c r="M451" s="68"/>
      <c r="N451" s="68"/>
      <c r="O451" s="68"/>
      <c r="P451" s="68"/>
      <c r="Q451" s="212"/>
      <c r="R451" s="68"/>
      <c r="S451" s="1012"/>
      <c r="T451" s="1012"/>
      <c r="U451" s="68"/>
      <c r="V451" s="1013"/>
      <c r="W451" s="68"/>
    </row>
    <row r="452" spans="5:23" x14ac:dyDescent="0.25">
      <c r="E452" s="43"/>
      <c r="F452" s="43"/>
      <c r="H452" s="68"/>
      <c r="I452" s="68"/>
      <c r="J452" s="68"/>
      <c r="K452" s="68"/>
      <c r="L452" s="68"/>
      <c r="M452" s="68"/>
      <c r="N452" s="68"/>
      <c r="O452" s="68"/>
      <c r="P452" s="68"/>
      <c r="Q452" s="212"/>
      <c r="R452" s="68"/>
      <c r="S452" s="1012"/>
      <c r="T452" s="1012"/>
      <c r="U452" s="68"/>
      <c r="V452" s="1013"/>
      <c r="W452" s="68"/>
    </row>
    <row r="453" spans="5:23" x14ac:dyDescent="0.25">
      <c r="E453" s="43"/>
      <c r="F453" s="43"/>
      <c r="H453" s="68"/>
      <c r="I453" s="68"/>
      <c r="J453" s="68"/>
      <c r="K453" s="68"/>
      <c r="L453" s="68"/>
      <c r="M453" s="68"/>
      <c r="N453" s="68"/>
      <c r="O453" s="68"/>
      <c r="P453" s="68"/>
      <c r="Q453" s="212"/>
      <c r="R453" s="68"/>
      <c r="S453" s="1012"/>
      <c r="T453" s="1012"/>
      <c r="U453" s="68"/>
      <c r="V453" s="1013"/>
      <c r="W453" s="68"/>
    </row>
    <row r="454" spans="5:23" x14ac:dyDescent="0.25">
      <c r="E454" s="43"/>
      <c r="F454" s="43"/>
      <c r="H454" s="68"/>
      <c r="I454" s="68"/>
      <c r="J454" s="68"/>
      <c r="K454" s="68"/>
      <c r="L454" s="68"/>
      <c r="M454" s="68"/>
      <c r="N454" s="68"/>
      <c r="O454" s="68"/>
      <c r="P454" s="68"/>
      <c r="Q454" s="212"/>
      <c r="R454" s="68"/>
      <c r="S454" s="1012"/>
      <c r="T454" s="1012"/>
      <c r="U454" s="68"/>
      <c r="V454" s="1013"/>
      <c r="W454" s="68"/>
    </row>
    <row r="455" spans="5:23" x14ac:dyDescent="0.25">
      <c r="E455" s="43"/>
      <c r="F455" s="43"/>
      <c r="H455" s="68"/>
      <c r="I455" s="68"/>
      <c r="J455" s="68"/>
      <c r="K455" s="68"/>
      <c r="L455" s="68"/>
      <c r="M455" s="68"/>
      <c r="N455" s="68"/>
      <c r="O455" s="68"/>
      <c r="P455" s="68"/>
      <c r="Q455" s="212"/>
      <c r="R455" s="68"/>
      <c r="S455" s="1012"/>
      <c r="T455" s="1012"/>
      <c r="U455" s="68"/>
      <c r="V455" s="1013"/>
      <c r="W455" s="68"/>
    </row>
    <row r="456" spans="5:23" x14ac:dyDescent="0.25">
      <c r="E456" s="43"/>
      <c r="F456" s="43"/>
      <c r="H456" s="68"/>
      <c r="I456" s="68"/>
      <c r="J456" s="68"/>
      <c r="K456" s="68"/>
      <c r="L456" s="68"/>
      <c r="M456" s="68"/>
      <c r="N456" s="68"/>
      <c r="O456" s="68"/>
      <c r="P456" s="68"/>
      <c r="Q456" s="212"/>
      <c r="R456" s="68"/>
      <c r="S456" s="1012"/>
      <c r="T456" s="1012"/>
      <c r="U456" s="68"/>
      <c r="V456" s="1013"/>
      <c r="W456" s="68"/>
    </row>
    <row r="457" spans="5:23" x14ac:dyDescent="0.25">
      <c r="E457" s="43"/>
      <c r="F457" s="43"/>
      <c r="H457" s="68"/>
      <c r="I457" s="68"/>
      <c r="J457" s="68"/>
      <c r="K457" s="68"/>
      <c r="L457" s="68"/>
      <c r="M457" s="68"/>
      <c r="N457" s="68"/>
      <c r="O457" s="68"/>
      <c r="P457" s="68"/>
      <c r="Q457" s="212"/>
      <c r="R457" s="68"/>
      <c r="S457" s="1012"/>
      <c r="T457" s="1012"/>
      <c r="U457" s="68"/>
      <c r="V457" s="1013"/>
      <c r="W457" s="68"/>
    </row>
    <row r="458" spans="5:23" x14ac:dyDescent="0.25">
      <c r="E458" s="43"/>
      <c r="F458" s="43"/>
      <c r="H458" s="68"/>
      <c r="I458" s="68"/>
      <c r="J458" s="68"/>
      <c r="K458" s="68"/>
      <c r="L458" s="68"/>
      <c r="M458" s="68"/>
      <c r="N458" s="68"/>
      <c r="O458" s="68"/>
      <c r="P458" s="68"/>
      <c r="Q458" s="212"/>
      <c r="R458" s="68"/>
      <c r="S458" s="1012"/>
      <c r="T458" s="1012"/>
      <c r="U458" s="68"/>
      <c r="V458" s="1013"/>
      <c r="W458" s="68"/>
    </row>
    <row r="459" spans="5:23" x14ac:dyDescent="0.25">
      <c r="E459" s="43"/>
      <c r="F459" s="43"/>
      <c r="H459" s="68"/>
      <c r="I459" s="68"/>
      <c r="J459" s="68"/>
      <c r="K459" s="68"/>
      <c r="L459" s="68"/>
      <c r="M459" s="68"/>
      <c r="N459" s="68"/>
      <c r="O459" s="68"/>
      <c r="P459" s="68"/>
      <c r="Q459" s="212"/>
      <c r="R459" s="68"/>
      <c r="S459" s="1012"/>
      <c r="T459" s="1012"/>
      <c r="U459" s="68"/>
      <c r="V459" s="1013"/>
      <c r="W459" s="68"/>
    </row>
    <row r="460" spans="5:23" x14ac:dyDescent="0.25">
      <c r="E460" s="43"/>
      <c r="F460" s="43"/>
      <c r="H460" s="68"/>
      <c r="I460" s="68"/>
      <c r="J460" s="68"/>
      <c r="K460" s="68"/>
      <c r="L460" s="68"/>
      <c r="M460" s="68"/>
      <c r="N460" s="68"/>
      <c r="O460" s="68"/>
      <c r="P460" s="68"/>
      <c r="Q460" s="212"/>
      <c r="R460" s="68"/>
      <c r="S460" s="1012"/>
      <c r="T460" s="1012"/>
      <c r="U460" s="68"/>
      <c r="V460" s="1013"/>
      <c r="W460" s="68"/>
    </row>
    <row r="461" spans="5:23" x14ac:dyDescent="0.25">
      <c r="E461" s="43"/>
      <c r="F461" s="43"/>
      <c r="H461" s="68"/>
      <c r="I461" s="68"/>
      <c r="J461" s="68"/>
      <c r="K461" s="68"/>
      <c r="L461" s="68"/>
      <c r="M461" s="68"/>
      <c r="N461" s="68"/>
      <c r="O461" s="68"/>
      <c r="P461" s="68"/>
      <c r="Q461" s="212"/>
      <c r="R461" s="68"/>
      <c r="S461" s="1012"/>
      <c r="T461" s="1012"/>
      <c r="U461" s="68"/>
      <c r="V461" s="1013"/>
      <c r="W461" s="68"/>
    </row>
    <row r="462" spans="5:23" x14ac:dyDescent="0.25">
      <c r="E462" s="43"/>
      <c r="F462" s="43"/>
      <c r="H462" s="68"/>
      <c r="I462" s="68"/>
      <c r="J462" s="68"/>
      <c r="K462" s="68"/>
      <c r="L462" s="68"/>
      <c r="M462" s="68"/>
      <c r="N462" s="68"/>
      <c r="O462" s="68"/>
      <c r="P462" s="68"/>
      <c r="Q462" s="212"/>
      <c r="R462" s="68"/>
      <c r="S462" s="1012"/>
      <c r="T462" s="1012"/>
      <c r="U462" s="68"/>
      <c r="V462" s="1013"/>
      <c r="W462" s="68"/>
    </row>
    <row r="463" spans="5:23" x14ac:dyDescent="0.25">
      <c r="E463" s="43"/>
      <c r="F463" s="43"/>
      <c r="H463" s="68"/>
      <c r="I463" s="68"/>
      <c r="J463" s="68"/>
      <c r="K463" s="68"/>
      <c r="L463" s="68"/>
      <c r="M463" s="68"/>
      <c r="N463" s="68"/>
      <c r="O463" s="68"/>
      <c r="P463" s="68"/>
      <c r="Q463" s="212"/>
      <c r="R463" s="68"/>
      <c r="S463" s="1012"/>
      <c r="T463" s="1012"/>
      <c r="U463" s="68"/>
      <c r="V463" s="1013"/>
      <c r="W463" s="68"/>
    </row>
    <row r="464" spans="5:23" x14ac:dyDescent="0.25">
      <c r="E464" s="43"/>
      <c r="F464" s="43"/>
      <c r="H464" s="68"/>
      <c r="I464" s="68"/>
      <c r="J464" s="68"/>
      <c r="K464" s="68"/>
      <c r="L464" s="68"/>
      <c r="M464" s="68"/>
      <c r="N464" s="68"/>
      <c r="O464" s="68"/>
      <c r="P464" s="68"/>
      <c r="Q464" s="212"/>
      <c r="R464" s="68"/>
      <c r="S464" s="1012"/>
      <c r="T464" s="1012"/>
      <c r="U464" s="68"/>
      <c r="V464" s="1013"/>
      <c r="W464" s="68"/>
    </row>
    <row r="465" spans="5:23" x14ac:dyDescent="0.25">
      <c r="E465" s="43"/>
      <c r="F465" s="43"/>
      <c r="H465" s="68"/>
      <c r="I465" s="68"/>
      <c r="J465" s="68"/>
      <c r="K465" s="68"/>
      <c r="L465" s="68"/>
      <c r="M465" s="68"/>
      <c r="N465" s="68"/>
      <c r="O465" s="68"/>
      <c r="P465" s="68"/>
      <c r="Q465" s="212"/>
      <c r="R465" s="68"/>
      <c r="S465" s="1012"/>
      <c r="T465" s="1012"/>
      <c r="U465" s="68"/>
      <c r="V465" s="1013"/>
      <c r="W465" s="68"/>
    </row>
    <row r="466" spans="5:23" x14ac:dyDescent="0.25">
      <c r="E466" s="43"/>
      <c r="F466" s="43"/>
      <c r="H466" s="68"/>
      <c r="I466" s="68"/>
      <c r="J466" s="68"/>
      <c r="K466" s="68"/>
      <c r="L466" s="68"/>
      <c r="M466" s="68"/>
      <c r="N466" s="68"/>
      <c r="O466" s="68"/>
      <c r="P466" s="68"/>
      <c r="Q466" s="212"/>
      <c r="R466" s="68"/>
      <c r="S466" s="1012"/>
      <c r="T466" s="1012"/>
      <c r="U466" s="68"/>
      <c r="V466" s="1013"/>
      <c r="W466" s="68"/>
    </row>
    <row r="467" spans="5:23" x14ac:dyDescent="0.25">
      <c r="E467" s="43"/>
      <c r="F467" s="43"/>
      <c r="H467" s="68"/>
      <c r="I467" s="68"/>
      <c r="J467" s="68"/>
      <c r="K467" s="68"/>
      <c r="L467" s="68"/>
      <c r="M467" s="68"/>
      <c r="N467" s="68"/>
      <c r="O467" s="68"/>
      <c r="P467" s="68"/>
      <c r="Q467" s="212"/>
      <c r="R467" s="68"/>
      <c r="S467" s="1012"/>
      <c r="T467" s="1012"/>
      <c r="U467" s="68"/>
      <c r="V467" s="1013"/>
      <c r="W467" s="68"/>
    </row>
    <row r="468" spans="5:23" x14ac:dyDescent="0.25">
      <c r="E468" s="43"/>
      <c r="F468" s="43"/>
      <c r="H468" s="68"/>
      <c r="I468" s="68"/>
      <c r="J468" s="68"/>
      <c r="K468" s="68"/>
      <c r="L468" s="68"/>
      <c r="M468" s="68"/>
      <c r="N468" s="68"/>
      <c r="O468" s="68"/>
      <c r="P468" s="68"/>
      <c r="Q468" s="212"/>
      <c r="R468" s="68"/>
      <c r="S468" s="1012"/>
      <c r="T468" s="1012"/>
      <c r="U468" s="68"/>
      <c r="V468" s="1013"/>
      <c r="W468" s="68"/>
    </row>
    <row r="469" spans="5:23" x14ac:dyDescent="0.25">
      <c r="E469" s="43"/>
      <c r="F469" s="43"/>
      <c r="H469" s="68"/>
      <c r="I469" s="68"/>
      <c r="J469" s="68"/>
      <c r="K469" s="68"/>
      <c r="L469" s="68"/>
      <c r="M469" s="68"/>
      <c r="N469" s="68"/>
      <c r="O469" s="68"/>
      <c r="P469" s="68"/>
      <c r="Q469" s="212"/>
      <c r="R469" s="68"/>
      <c r="S469" s="1012"/>
      <c r="T469" s="1012"/>
      <c r="U469" s="68"/>
      <c r="V469" s="1013"/>
      <c r="W469" s="68"/>
    </row>
    <row r="470" spans="5:23" x14ac:dyDescent="0.25">
      <c r="E470" s="43"/>
      <c r="F470" s="43"/>
      <c r="H470" s="68"/>
      <c r="I470" s="68"/>
      <c r="J470" s="68"/>
      <c r="K470" s="68"/>
      <c r="L470" s="68"/>
      <c r="M470" s="68"/>
      <c r="N470" s="68"/>
      <c r="O470" s="68"/>
      <c r="P470" s="68"/>
      <c r="Q470" s="212"/>
      <c r="R470" s="68"/>
      <c r="S470" s="1012"/>
      <c r="T470" s="1012"/>
      <c r="U470" s="68"/>
      <c r="V470" s="1013"/>
      <c r="W470" s="68"/>
    </row>
    <row r="471" spans="5:23" x14ac:dyDescent="0.25">
      <c r="E471" s="43"/>
      <c r="F471" s="43"/>
      <c r="H471" s="68"/>
      <c r="I471" s="68"/>
      <c r="J471" s="68"/>
      <c r="K471" s="68"/>
      <c r="L471" s="68"/>
      <c r="M471" s="68"/>
      <c r="N471" s="68"/>
      <c r="O471" s="68"/>
      <c r="P471" s="68"/>
      <c r="Q471" s="212"/>
      <c r="R471" s="68"/>
      <c r="S471" s="1012"/>
      <c r="T471" s="1012"/>
      <c r="U471" s="68"/>
      <c r="V471" s="1013"/>
      <c r="W471" s="68"/>
    </row>
    <row r="472" spans="5:23" x14ac:dyDescent="0.25">
      <c r="E472" s="43"/>
      <c r="F472" s="43"/>
      <c r="H472" s="68"/>
      <c r="I472" s="68"/>
      <c r="J472" s="68"/>
      <c r="K472" s="68"/>
      <c r="L472" s="68"/>
      <c r="M472" s="68"/>
      <c r="N472" s="68"/>
      <c r="O472" s="68"/>
      <c r="P472" s="68"/>
      <c r="Q472" s="212"/>
      <c r="R472" s="68"/>
      <c r="S472" s="1012"/>
      <c r="T472" s="1012"/>
      <c r="U472" s="68"/>
      <c r="V472" s="1013"/>
      <c r="W472" s="68"/>
    </row>
    <row r="473" spans="5:23" x14ac:dyDescent="0.25">
      <c r="E473" s="43"/>
      <c r="F473" s="43"/>
      <c r="H473" s="68"/>
      <c r="I473" s="68"/>
      <c r="J473" s="68"/>
      <c r="K473" s="68"/>
      <c r="L473" s="68"/>
      <c r="M473" s="68"/>
      <c r="N473" s="68"/>
      <c r="O473" s="68"/>
      <c r="P473" s="68"/>
      <c r="Q473" s="212"/>
      <c r="R473" s="68"/>
      <c r="S473" s="1012"/>
      <c r="T473" s="1012"/>
      <c r="U473" s="68"/>
      <c r="V473" s="1013"/>
      <c r="W473" s="68"/>
    </row>
    <row r="474" spans="5:23" x14ac:dyDescent="0.25">
      <c r="E474" s="43"/>
      <c r="F474" s="43"/>
      <c r="H474" s="68"/>
      <c r="I474" s="68"/>
      <c r="J474" s="68"/>
      <c r="K474" s="68"/>
      <c r="L474" s="68"/>
      <c r="M474" s="68"/>
      <c r="N474" s="68"/>
      <c r="O474" s="68"/>
      <c r="P474" s="68"/>
      <c r="Q474" s="212"/>
      <c r="R474" s="68"/>
      <c r="S474" s="1012"/>
      <c r="T474" s="1012"/>
      <c r="U474" s="68"/>
      <c r="V474" s="1013"/>
      <c r="W474" s="68"/>
    </row>
    <row r="475" spans="5:23" x14ac:dyDescent="0.25">
      <c r="E475" s="43"/>
      <c r="F475" s="43"/>
      <c r="H475" s="68"/>
      <c r="I475" s="68"/>
      <c r="J475" s="68"/>
      <c r="K475" s="68"/>
      <c r="L475" s="68"/>
      <c r="M475" s="68"/>
      <c r="N475" s="68"/>
      <c r="O475" s="68"/>
      <c r="P475" s="68"/>
      <c r="Q475" s="212"/>
      <c r="R475" s="68"/>
      <c r="S475" s="1012"/>
      <c r="T475" s="1012"/>
      <c r="U475" s="68"/>
      <c r="V475" s="1013"/>
      <c r="W475" s="68"/>
    </row>
    <row r="476" spans="5:23" x14ac:dyDescent="0.25">
      <c r="E476" s="43"/>
      <c r="F476" s="43"/>
      <c r="H476" s="68"/>
      <c r="I476" s="68"/>
      <c r="J476" s="68"/>
      <c r="K476" s="68"/>
      <c r="L476" s="68"/>
      <c r="M476" s="68"/>
      <c r="N476" s="68"/>
      <c r="O476" s="68"/>
      <c r="P476" s="68"/>
      <c r="Q476" s="212"/>
      <c r="R476" s="68"/>
      <c r="S476" s="1012"/>
      <c r="T476" s="1012"/>
      <c r="U476" s="68"/>
      <c r="V476" s="1013"/>
      <c r="W476" s="68"/>
    </row>
    <row r="477" spans="5:23" x14ac:dyDescent="0.25">
      <c r="E477" s="43"/>
      <c r="F477" s="43"/>
      <c r="H477" s="68"/>
      <c r="I477" s="68"/>
      <c r="J477" s="68"/>
      <c r="K477" s="68"/>
      <c r="L477" s="68"/>
      <c r="M477" s="68"/>
      <c r="N477" s="68"/>
      <c r="O477" s="68"/>
      <c r="P477" s="68"/>
      <c r="Q477" s="212"/>
      <c r="R477" s="68"/>
      <c r="S477" s="1012"/>
      <c r="T477" s="1012"/>
      <c r="U477" s="68"/>
      <c r="V477" s="1013"/>
      <c r="W477" s="68"/>
    </row>
    <row r="478" spans="5:23" x14ac:dyDescent="0.25">
      <c r="E478" s="43"/>
      <c r="F478" s="43"/>
      <c r="H478" s="68"/>
      <c r="I478" s="68"/>
      <c r="J478" s="68"/>
      <c r="K478" s="68"/>
      <c r="L478" s="68"/>
      <c r="M478" s="68"/>
      <c r="N478" s="68"/>
      <c r="O478" s="68"/>
      <c r="P478" s="68"/>
      <c r="Q478" s="212"/>
      <c r="R478" s="68"/>
      <c r="S478" s="1012"/>
      <c r="T478" s="1012"/>
      <c r="U478" s="68"/>
      <c r="V478" s="1013"/>
      <c r="W478" s="68"/>
    </row>
    <row r="479" spans="5:23" x14ac:dyDescent="0.25">
      <c r="E479" s="43"/>
      <c r="F479" s="43"/>
      <c r="H479" s="68"/>
      <c r="I479" s="68"/>
      <c r="J479" s="68"/>
      <c r="K479" s="68"/>
      <c r="L479" s="68"/>
      <c r="M479" s="68"/>
      <c r="N479" s="68"/>
      <c r="O479" s="68"/>
      <c r="P479" s="68"/>
      <c r="Q479" s="212"/>
      <c r="R479" s="68"/>
      <c r="S479" s="1012"/>
      <c r="T479" s="1012"/>
      <c r="U479" s="68"/>
      <c r="V479" s="1013"/>
      <c r="W479" s="68"/>
    </row>
    <row r="480" spans="5:23" x14ac:dyDescent="0.25">
      <c r="E480" s="43"/>
      <c r="F480" s="43"/>
      <c r="H480" s="68"/>
      <c r="I480" s="68"/>
      <c r="J480" s="68"/>
      <c r="K480" s="68"/>
      <c r="L480" s="68"/>
      <c r="M480" s="68"/>
      <c r="N480" s="68"/>
      <c r="O480" s="68"/>
      <c r="P480" s="68"/>
      <c r="Q480" s="212"/>
      <c r="R480" s="68"/>
      <c r="S480" s="1012"/>
      <c r="T480" s="1012"/>
      <c r="U480" s="68"/>
      <c r="V480" s="1013"/>
      <c r="W480" s="68"/>
    </row>
    <row r="481" spans="5:23" x14ac:dyDescent="0.25">
      <c r="E481" s="43"/>
      <c r="F481" s="43"/>
      <c r="H481" s="68"/>
      <c r="I481" s="68"/>
      <c r="J481" s="68"/>
      <c r="K481" s="68"/>
      <c r="L481" s="68"/>
      <c r="M481" s="68"/>
      <c r="N481" s="68"/>
      <c r="O481" s="68"/>
      <c r="P481" s="68"/>
      <c r="Q481" s="212"/>
      <c r="R481" s="68"/>
      <c r="S481" s="1012"/>
      <c r="T481" s="1012"/>
      <c r="U481" s="68"/>
      <c r="V481" s="1013"/>
      <c r="W481" s="68"/>
    </row>
    <row r="482" spans="5:23" x14ac:dyDescent="0.25">
      <c r="E482" s="43"/>
      <c r="F482" s="43"/>
      <c r="H482" s="68"/>
      <c r="I482" s="68"/>
      <c r="J482" s="68"/>
      <c r="K482" s="68"/>
      <c r="L482" s="68"/>
      <c r="M482" s="68"/>
      <c r="N482" s="68"/>
      <c r="O482" s="68"/>
      <c r="P482" s="68"/>
      <c r="Q482" s="212"/>
      <c r="R482" s="68"/>
      <c r="S482" s="1012"/>
      <c r="T482" s="1012"/>
      <c r="U482" s="68"/>
      <c r="V482" s="1013"/>
      <c r="W482" s="68"/>
    </row>
    <row r="483" spans="5:23" x14ac:dyDescent="0.25">
      <c r="E483" s="43"/>
      <c r="F483" s="43"/>
      <c r="H483" s="68"/>
      <c r="I483" s="68"/>
      <c r="J483" s="68"/>
      <c r="K483" s="68"/>
      <c r="L483" s="68"/>
      <c r="M483" s="68"/>
      <c r="N483" s="68"/>
      <c r="O483" s="68"/>
      <c r="P483" s="68"/>
      <c r="Q483" s="212"/>
      <c r="R483" s="68"/>
      <c r="S483" s="1012"/>
      <c r="T483" s="1012"/>
      <c r="U483" s="68"/>
      <c r="V483" s="1013"/>
      <c r="W483" s="68"/>
    </row>
    <row r="484" spans="5:23" x14ac:dyDescent="0.25">
      <c r="E484" s="43"/>
      <c r="F484" s="43"/>
      <c r="H484" s="68"/>
      <c r="I484" s="68"/>
      <c r="J484" s="68"/>
      <c r="K484" s="68"/>
      <c r="L484" s="68"/>
      <c r="M484" s="68"/>
      <c r="N484" s="68"/>
      <c r="O484" s="68"/>
      <c r="P484" s="68"/>
      <c r="Q484" s="212"/>
      <c r="R484" s="68"/>
      <c r="S484" s="1012"/>
      <c r="T484" s="1012"/>
      <c r="U484" s="68"/>
      <c r="V484" s="1013"/>
      <c r="W484" s="68"/>
    </row>
    <row r="485" spans="5:23" x14ac:dyDescent="0.25">
      <c r="E485" s="43"/>
      <c r="F485" s="43"/>
      <c r="H485" s="68"/>
      <c r="I485" s="68"/>
      <c r="J485" s="68"/>
      <c r="K485" s="68"/>
      <c r="L485" s="68"/>
      <c r="M485" s="68"/>
      <c r="N485" s="68"/>
      <c r="O485" s="68"/>
      <c r="P485" s="68"/>
      <c r="Q485" s="212"/>
      <c r="R485" s="68"/>
      <c r="S485" s="1012"/>
      <c r="T485" s="1012"/>
      <c r="U485" s="68"/>
      <c r="V485" s="1013"/>
      <c r="W485" s="68"/>
    </row>
    <row r="486" spans="5:23" x14ac:dyDescent="0.25">
      <c r="E486" s="43"/>
      <c r="F486" s="43"/>
      <c r="H486" s="68"/>
      <c r="I486" s="68"/>
      <c r="J486" s="68"/>
      <c r="K486" s="68"/>
      <c r="L486" s="68"/>
      <c r="M486" s="68"/>
      <c r="N486" s="68"/>
      <c r="O486" s="68"/>
      <c r="P486" s="68"/>
      <c r="Q486" s="212"/>
      <c r="R486" s="68"/>
      <c r="S486" s="1012"/>
      <c r="T486" s="1012"/>
      <c r="U486" s="68"/>
      <c r="V486" s="1013"/>
      <c r="W486" s="68"/>
    </row>
    <row r="487" spans="5:23" x14ac:dyDescent="0.25">
      <c r="E487" s="43"/>
      <c r="F487" s="43"/>
      <c r="H487" s="68"/>
      <c r="I487" s="68"/>
      <c r="J487" s="68"/>
      <c r="K487" s="68"/>
      <c r="L487" s="68"/>
      <c r="M487" s="68"/>
      <c r="N487" s="68"/>
      <c r="O487" s="68"/>
      <c r="P487" s="68"/>
      <c r="Q487" s="212"/>
      <c r="R487" s="68"/>
      <c r="S487" s="1012"/>
      <c r="T487" s="1012"/>
      <c r="U487" s="68"/>
      <c r="V487" s="1013"/>
      <c r="W487" s="68"/>
    </row>
    <row r="488" spans="5:23" x14ac:dyDescent="0.25">
      <c r="E488" s="43"/>
      <c r="F488" s="43"/>
      <c r="H488" s="68"/>
      <c r="I488" s="68"/>
      <c r="J488" s="68"/>
      <c r="K488" s="68"/>
      <c r="L488" s="68"/>
      <c r="M488" s="68"/>
      <c r="N488" s="68"/>
      <c r="O488" s="68"/>
      <c r="P488" s="68"/>
      <c r="Q488" s="212"/>
      <c r="R488" s="68"/>
      <c r="S488" s="1012"/>
      <c r="T488" s="1012"/>
      <c r="U488" s="68"/>
      <c r="V488" s="1013"/>
      <c r="W488" s="68"/>
    </row>
    <row r="489" spans="5:23" x14ac:dyDescent="0.25">
      <c r="E489" s="43"/>
      <c r="F489" s="43"/>
      <c r="H489" s="68"/>
      <c r="I489" s="68"/>
      <c r="J489" s="68"/>
      <c r="K489" s="68"/>
      <c r="L489" s="68"/>
      <c r="M489" s="68"/>
      <c r="N489" s="68"/>
      <c r="O489" s="68"/>
      <c r="P489" s="68"/>
      <c r="Q489" s="212"/>
      <c r="R489" s="68"/>
      <c r="S489" s="1012"/>
      <c r="T489" s="1012"/>
      <c r="U489" s="68"/>
      <c r="V489" s="1013"/>
      <c r="W489" s="68"/>
    </row>
    <row r="490" spans="5:23" x14ac:dyDescent="0.25">
      <c r="E490" s="43"/>
      <c r="F490" s="43"/>
      <c r="H490" s="68"/>
      <c r="I490" s="68"/>
      <c r="J490" s="68"/>
      <c r="K490" s="68"/>
      <c r="L490" s="68"/>
      <c r="M490" s="68"/>
      <c r="N490" s="68"/>
      <c r="O490" s="68"/>
      <c r="P490" s="68"/>
      <c r="Q490" s="212"/>
      <c r="R490" s="68"/>
      <c r="S490" s="1012"/>
      <c r="T490" s="1012"/>
      <c r="U490" s="68"/>
      <c r="V490" s="1013"/>
      <c r="W490" s="68"/>
    </row>
    <row r="491" spans="5:23" x14ac:dyDescent="0.25">
      <c r="E491" s="43"/>
      <c r="F491" s="43"/>
      <c r="H491" s="68"/>
      <c r="I491" s="68"/>
      <c r="J491" s="68"/>
      <c r="K491" s="68"/>
      <c r="L491" s="68"/>
      <c r="M491" s="68"/>
      <c r="N491" s="68"/>
      <c r="O491" s="68"/>
      <c r="P491" s="68"/>
      <c r="Q491" s="212"/>
      <c r="R491" s="68"/>
      <c r="S491" s="1012"/>
      <c r="T491" s="1012"/>
      <c r="U491" s="68"/>
      <c r="V491" s="1013"/>
      <c r="W491" s="68"/>
    </row>
    <row r="492" spans="5:23" x14ac:dyDescent="0.25">
      <c r="E492" s="43"/>
      <c r="F492" s="43"/>
      <c r="H492" s="68"/>
      <c r="I492" s="68"/>
      <c r="J492" s="68"/>
      <c r="K492" s="68"/>
      <c r="L492" s="68"/>
      <c r="M492" s="68"/>
      <c r="N492" s="68"/>
      <c r="O492" s="68"/>
      <c r="P492" s="68"/>
      <c r="Q492" s="212"/>
      <c r="R492" s="68"/>
      <c r="S492" s="1012"/>
      <c r="T492" s="1012"/>
      <c r="U492" s="68"/>
      <c r="V492" s="1013"/>
      <c r="W492" s="68"/>
    </row>
    <row r="493" spans="5:23" x14ac:dyDescent="0.25">
      <c r="E493" s="43"/>
      <c r="F493" s="43"/>
      <c r="H493" s="68"/>
      <c r="I493" s="68"/>
      <c r="J493" s="68"/>
      <c r="K493" s="68"/>
      <c r="L493" s="68"/>
      <c r="M493" s="68"/>
      <c r="N493" s="68"/>
      <c r="O493" s="68"/>
      <c r="P493" s="68"/>
      <c r="Q493" s="212"/>
      <c r="R493" s="68"/>
      <c r="S493" s="1012"/>
      <c r="T493" s="1012"/>
      <c r="U493" s="68"/>
      <c r="V493" s="1013"/>
      <c r="W493" s="68"/>
    </row>
    <row r="494" spans="5:23" x14ac:dyDescent="0.25">
      <c r="E494" s="43"/>
      <c r="F494" s="43"/>
      <c r="H494" s="68"/>
      <c r="I494" s="68"/>
      <c r="J494" s="68"/>
      <c r="K494" s="68"/>
      <c r="L494" s="68"/>
      <c r="M494" s="68"/>
      <c r="N494" s="68"/>
      <c r="O494" s="68"/>
      <c r="P494" s="68"/>
      <c r="Q494" s="212"/>
      <c r="R494" s="68"/>
      <c r="S494" s="1012"/>
      <c r="T494" s="1012"/>
      <c r="U494" s="68"/>
      <c r="V494" s="1013"/>
      <c r="W494" s="68"/>
    </row>
    <row r="495" spans="5:23" x14ac:dyDescent="0.25">
      <c r="E495" s="43"/>
      <c r="F495" s="43"/>
      <c r="H495" s="68"/>
      <c r="I495" s="68"/>
      <c r="J495" s="68"/>
      <c r="K495" s="68"/>
      <c r="L495" s="68"/>
      <c r="M495" s="68"/>
      <c r="N495" s="68"/>
      <c r="O495" s="68"/>
      <c r="P495" s="68"/>
      <c r="Q495" s="212"/>
      <c r="R495" s="68"/>
      <c r="S495" s="1012"/>
      <c r="T495" s="1012"/>
      <c r="U495" s="68"/>
      <c r="V495" s="1013"/>
      <c r="W495" s="68"/>
    </row>
    <row r="496" spans="5:23" x14ac:dyDescent="0.25">
      <c r="E496" s="43"/>
      <c r="F496" s="43"/>
      <c r="H496" s="68"/>
      <c r="I496" s="68"/>
      <c r="J496" s="68"/>
      <c r="K496" s="68"/>
      <c r="L496" s="68"/>
      <c r="M496" s="68"/>
      <c r="N496" s="68"/>
      <c r="O496" s="68"/>
      <c r="P496" s="68"/>
      <c r="Q496" s="212"/>
      <c r="R496" s="68"/>
      <c r="S496" s="1012"/>
      <c r="T496" s="1012"/>
      <c r="U496" s="68"/>
      <c r="V496" s="1013"/>
      <c r="W496" s="68"/>
    </row>
    <row r="497" spans="5:23" x14ac:dyDescent="0.25">
      <c r="E497" s="43"/>
      <c r="F497" s="43"/>
      <c r="H497" s="68"/>
      <c r="I497" s="68"/>
      <c r="J497" s="68"/>
      <c r="K497" s="68"/>
      <c r="L497" s="68"/>
      <c r="M497" s="68"/>
      <c r="N497" s="68"/>
      <c r="O497" s="68"/>
      <c r="P497" s="68"/>
      <c r="Q497" s="212"/>
      <c r="R497" s="68"/>
      <c r="S497" s="1012"/>
      <c r="T497" s="1012"/>
      <c r="U497" s="68"/>
      <c r="V497" s="1013"/>
      <c r="W497" s="68"/>
    </row>
    <row r="498" spans="5:23" x14ac:dyDescent="0.25">
      <c r="E498" s="43"/>
      <c r="F498" s="43"/>
      <c r="H498" s="68"/>
      <c r="I498" s="68"/>
      <c r="J498" s="68"/>
      <c r="K498" s="68"/>
      <c r="L498" s="68"/>
      <c r="M498" s="68"/>
      <c r="N498" s="68"/>
      <c r="O498" s="68"/>
      <c r="P498" s="68"/>
      <c r="Q498" s="212"/>
      <c r="R498" s="68"/>
      <c r="S498" s="1012"/>
      <c r="T498" s="1012"/>
      <c r="U498" s="68"/>
      <c r="V498" s="1013"/>
      <c r="W498" s="68"/>
    </row>
    <row r="499" spans="5:23" x14ac:dyDescent="0.25">
      <c r="E499" s="43"/>
      <c r="F499" s="43"/>
      <c r="H499" s="68"/>
      <c r="I499" s="68"/>
      <c r="J499" s="68"/>
      <c r="K499" s="68"/>
      <c r="L499" s="68"/>
      <c r="M499" s="68"/>
      <c r="N499" s="68"/>
      <c r="O499" s="68"/>
      <c r="P499" s="68"/>
      <c r="Q499" s="212"/>
      <c r="R499" s="68"/>
      <c r="S499" s="1012"/>
      <c r="T499" s="1012"/>
      <c r="U499" s="68"/>
      <c r="V499" s="1013"/>
      <c r="W499" s="68"/>
    </row>
    <row r="500" spans="5:23" x14ac:dyDescent="0.25">
      <c r="E500" s="43"/>
      <c r="F500" s="43"/>
      <c r="H500" s="68"/>
      <c r="I500" s="68"/>
      <c r="J500" s="68"/>
      <c r="K500" s="68"/>
      <c r="L500" s="68"/>
      <c r="M500" s="68"/>
      <c r="N500" s="68"/>
      <c r="O500" s="68"/>
      <c r="P500" s="68"/>
      <c r="Q500" s="212"/>
      <c r="R500" s="68"/>
      <c r="S500" s="1012"/>
      <c r="T500" s="1012"/>
      <c r="U500" s="68"/>
      <c r="V500" s="1013"/>
      <c r="W500" s="68"/>
    </row>
    <row r="501" spans="5:23" x14ac:dyDescent="0.25">
      <c r="E501" s="43"/>
      <c r="F501" s="43"/>
      <c r="H501" s="68"/>
      <c r="I501" s="68"/>
      <c r="J501" s="68"/>
      <c r="K501" s="68"/>
      <c r="L501" s="68"/>
      <c r="M501" s="68"/>
      <c r="N501" s="68"/>
      <c r="O501" s="68"/>
      <c r="P501" s="68"/>
      <c r="Q501" s="212"/>
      <c r="R501" s="68"/>
      <c r="S501" s="1012"/>
      <c r="T501" s="1012"/>
      <c r="U501" s="68"/>
      <c r="V501" s="1013"/>
      <c r="W501" s="68"/>
    </row>
    <row r="502" spans="5:23" x14ac:dyDescent="0.25">
      <c r="E502" s="43"/>
      <c r="F502" s="43"/>
      <c r="H502" s="68"/>
      <c r="I502" s="68"/>
      <c r="J502" s="68"/>
      <c r="K502" s="68"/>
      <c r="L502" s="68"/>
      <c r="M502" s="68"/>
      <c r="N502" s="68"/>
      <c r="O502" s="68"/>
      <c r="P502" s="68"/>
      <c r="Q502" s="212"/>
      <c r="R502" s="68"/>
      <c r="S502" s="1012"/>
      <c r="T502" s="1012"/>
      <c r="U502" s="68"/>
      <c r="V502" s="1013"/>
      <c r="W502" s="68"/>
    </row>
    <row r="503" spans="5:23" x14ac:dyDescent="0.25">
      <c r="E503" s="43"/>
      <c r="F503" s="43"/>
      <c r="H503" s="68"/>
      <c r="I503" s="68"/>
      <c r="J503" s="68"/>
      <c r="K503" s="68"/>
      <c r="L503" s="68"/>
      <c r="M503" s="68"/>
      <c r="N503" s="68"/>
      <c r="O503" s="68"/>
      <c r="P503" s="68"/>
      <c r="Q503" s="212"/>
      <c r="R503" s="68"/>
      <c r="S503" s="1012"/>
      <c r="T503" s="1012"/>
      <c r="U503" s="68"/>
      <c r="V503" s="1013"/>
      <c r="W503" s="68"/>
    </row>
    <row r="504" spans="5:23" x14ac:dyDescent="0.25">
      <c r="E504" s="43"/>
      <c r="F504" s="43"/>
      <c r="H504" s="68"/>
      <c r="I504" s="68"/>
      <c r="J504" s="68"/>
      <c r="K504" s="68"/>
      <c r="L504" s="68"/>
      <c r="M504" s="68"/>
      <c r="N504" s="68"/>
      <c r="O504" s="68"/>
      <c r="P504" s="68"/>
      <c r="Q504" s="212"/>
      <c r="R504" s="68"/>
      <c r="S504" s="1012"/>
      <c r="T504" s="1012"/>
      <c r="U504" s="68"/>
      <c r="V504" s="1013"/>
      <c r="W504" s="68"/>
    </row>
    <row r="505" spans="5:23" x14ac:dyDescent="0.25">
      <c r="E505" s="43"/>
      <c r="F505" s="43"/>
      <c r="H505" s="68"/>
      <c r="I505" s="68"/>
      <c r="J505" s="68"/>
      <c r="K505" s="68"/>
      <c r="L505" s="68"/>
      <c r="M505" s="68"/>
      <c r="N505" s="68"/>
      <c r="O505" s="68"/>
      <c r="P505" s="68"/>
      <c r="Q505" s="212"/>
      <c r="R505" s="68"/>
      <c r="S505" s="1012"/>
      <c r="T505" s="1012"/>
      <c r="U505" s="68"/>
      <c r="V505" s="1013"/>
      <c r="W505" s="68"/>
    </row>
    <row r="506" spans="5:23" x14ac:dyDescent="0.25">
      <c r="E506" s="43"/>
      <c r="F506" s="43"/>
      <c r="H506" s="68"/>
      <c r="I506" s="68"/>
      <c r="J506" s="68"/>
      <c r="K506" s="68"/>
      <c r="L506" s="68"/>
      <c r="M506" s="68"/>
      <c r="N506" s="68"/>
      <c r="O506" s="68"/>
      <c r="P506" s="68"/>
      <c r="Q506" s="212"/>
      <c r="R506" s="68"/>
      <c r="S506" s="1012"/>
      <c r="T506" s="1012"/>
      <c r="U506" s="68"/>
      <c r="V506" s="1013"/>
      <c r="W506" s="68"/>
    </row>
    <row r="507" spans="5:23" x14ac:dyDescent="0.25">
      <c r="E507" s="43"/>
      <c r="F507" s="43"/>
      <c r="H507" s="68"/>
      <c r="I507" s="68"/>
      <c r="J507" s="68"/>
      <c r="K507" s="68"/>
      <c r="L507" s="68"/>
      <c r="M507" s="68"/>
      <c r="N507" s="68"/>
      <c r="O507" s="68"/>
      <c r="P507" s="68"/>
      <c r="Q507" s="212"/>
      <c r="R507" s="68"/>
      <c r="S507" s="1012"/>
      <c r="T507" s="1012"/>
      <c r="U507" s="68"/>
      <c r="V507" s="1013"/>
      <c r="W507" s="68"/>
    </row>
    <row r="508" spans="5:23" x14ac:dyDescent="0.25">
      <c r="E508" s="43"/>
      <c r="F508" s="43"/>
      <c r="H508" s="68"/>
      <c r="I508" s="68"/>
      <c r="J508" s="68"/>
      <c r="K508" s="68"/>
      <c r="L508" s="68"/>
      <c r="M508" s="68"/>
      <c r="N508" s="68"/>
      <c r="O508" s="68"/>
      <c r="P508" s="68"/>
      <c r="Q508" s="212"/>
      <c r="R508" s="68"/>
      <c r="S508" s="1012"/>
      <c r="T508" s="1012"/>
      <c r="U508" s="68"/>
      <c r="V508" s="1013"/>
      <c r="W508" s="68"/>
    </row>
    <row r="509" spans="5:23" x14ac:dyDescent="0.25">
      <c r="E509" s="43"/>
      <c r="F509" s="43"/>
      <c r="H509" s="68"/>
      <c r="I509" s="68"/>
      <c r="J509" s="68"/>
      <c r="K509" s="68"/>
      <c r="L509" s="68"/>
      <c r="M509" s="68"/>
      <c r="N509" s="68"/>
      <c r="O509" s="68"/>
      <c r="P509" s="68"/>
      <c r="Q509" s="212"/>
      <c r="R509" s="68"/>
      <c r="S509" s="1012"/>
      <c r="T509" s="1012"/>
      <c r="U509" s="68"/>
      <c r="V509" s="1013"/>
      <c r="W509" s="68"/>
    </row>
    <row r="510" spans="5:23" x14ac:dyDescent="0.25">
      <c r="E510" s="43"/>
      <c r="F510" s="43"/>
      <c r="H510" s="68"/>
      <c r="I510" s="68"/>
      <c r="J510" s="68"/>
      <c r="K510" s="68"/>
      <c r="L510" s="68"/>
      <c r="M510" s="68"/>
      <c r="N510" s="68"/>
      <c r="O510" s="68"/>
      <c r="P510" s="68"/>
      <c r="Q510" s="212"/>
      <c r="R510" s="68"/>
      <c r="S510" s="1012"/>
      <c r="T510" s="1012"/>
      <c r="U510" s="68"/>
      <c r="V510" s="1013"/>
      <c r="W510" s="68"/>
    </row>
    <row r="511" spans="5:23" x14ac:dyDescent="0.25">
      <c r="E511" s="43"/>
      <c r="F511" s="43"/>
      <c r="H511" s="68"/>
      <c r="I511" s="68"/>
      <c r="J511" s="68"/>
      <c r="K511" s="68"/>
      <c r="L511" s="68"/>
      <c r="M511" s="68"/>
      <c r="N511" s="68"/>
      <c r="O511" s="68"/>
      <c r="P511" s="68"/>
      <c r="Q511" s="212"/>
      <c r="R511" s="68"/>
      <c r="S511" s="1012"/>
      <c r="T511" s="1012"/>
      <c r="U511" s="68"/>
      <c r="V511" s="1013"/>
      <c r="W511" s="68"/>
    </row>
    <row r="512" spans="5:23" x14ac:dyDescent="0.25">
      <c r="E512" s="43"/>
      <c r="F512" s="43"/>
      <c r="H512" s="68"/>
      <c r="I512" s="68"/>
      <c r="J512" s="68"/>
      <c r="K512" s="68"/>
      <c r="L512" s="68"/>
      <c r="M512" s="68"/>
      <c r="N512" s="68"/>
      <c r="O512" s="68"/>
      <c r="P512" s="68"/>
      <c r="Q512" s="212"/>
      <c r="R512" s="68"/>
      <c r="S512" s="1012"/>
      <c r="T512" s="1012"/>
      <c r="U512" s="68"/>
      <c r="V512" s="1013"/>
      <c r="W512" s="68"/>
    </row>
    <row r="513" spans="5:23" x14ac:dyDescent="0.25">
      <c r="E513" s="43"/>
      <c r="F513" s="43"/>
      <c r="H513" s="68"/>
      <c r="I513" s="68"/>
      <c r="J513" s="68"/>
      <c r="K513" s="68"/>
      <c r="L513" s="68"/>
      <c r="M513" s="68"/>
      <c r="N513" s="68"/>
      <c r="O513" s="68"/>
      <c r="P513" s="68"/>
      <c r="Q513" s="212"/>
      <c r="R513" s="68"/>
      <c r="S513" s="1012"/>
      <c r="T513" s="1012"/>
      <c r="U513" s="68"/>
      <c r="V513" s="1013"/>
      <c r="W513" s="68"/>
    </row>
    <row r="514" spans="5:23" x14ac:dyDescent="0.25">
      <c r="E514" s="43"/>
      <c r="F514" s="43"/>
      <c r="H514" s="68"/>
      <c r="I514" s="68"/>
      <c r="J514" s="68"/>
      <c r="K514" s="68"/>
      <c r="L514" s="68"/>
      <c r="M514" s="68"/>
      <c r="N514" s="68"/>
      <c r="O514" s="68"/>
      <c r="P514" s="68"/>
      <c r="Q514" s="212"/>
      <c r="R514" s="68"/>
      <c r="S514" s="1012"/>
      <c r="T514" s="1012"/>
      <c r="U514" s="68"/>
      <c r="V514" s="1013"/>
      <c r="W514" s="68"/>
    </row>
    <row r="515" spans="5:23" x14ac:dyDescent="0.25">
      <c r="E515" s="43"/>
      <c r="F515" s="43"/>
      <c r="H515" s="68"/>
      <c r="I515" s="68"/>
      <c r="J515" s="68"/>
      <c r="K515" s="68"/>
      <c r="L515" s="68"/>
      <c r="M515" s="68"/>
      <c r="N515" s="68"/>
      <c r="O515" s="68"/>
      <c r="P515" s="68"/>
      <c r="Q515" s="212"/>
      <c r="R515" s="68"/>
      <c r="S515" s="1012"/>
      <c r="T515" s="1012"/>
      <c r="U515" s="68"/>
      <c r="V515" s="1013"/>
      <c r="W515" s="68"/>
    </row>
    <row r="516" spans="5:23" x14ac:dyDescent="0.25">
      <c r="E516" s="43"/>
      <c r="F516" s="43"/>
      <c r="H516" s="68"/>
      <c r="I516" s="68"/>
      <c r="J516" s="68"/>
      <c r="K516" s="68"/>
      <c r="L516" s="68"/>
      <c r="M516" s="68"/>
      <c r="N516" s="68"/>
      <c r="O516" s="68"/>
      <c r="P516" s="68"/>
      <c r="Q516" s="212"/>
      <c r="R516" s="68"/>
      <c r="S516" s="1012"/>
      <c r="T516" s="1012"/>
      <c r="U516" s="68"/>
      <c r="V516" s="1013"/>
      <c r="W516" s="68"/>
    </row>
    <row r="517" spans="5:23" x14ac:dyDescent="0.25">
      <c r="E517" s="43"/>
      <c r="F517" s="43"/>
      <c r="H517" s="68"/>
      <c r="I517" s="68"/>
      <c r="J517" s="68"/>
      <c r="K517" s="68"/>
      <c r="L517" s="68"/>
      <c r="M517" s="68"/>
      <c r="N517" s="68"/>
      <c r="O517" s="68"/>
      <c r="P517" s="68"/>
      <c r="Q517" s="212"/>
      <c r="R517" s="68"/>
      <c r="S517" s="1012"/>
      <c r="T517" s="1012"/>
      <c r="U517" s="68"/>
      <c r="V517" s="1013"/>
      <c r="W517" s="68"/>
    </row>
    <row r="518" spans="5:23" x14ac:dyDescent="0.25">
      <c r="E518" s="43"/>
      <c r="F518" s="43"/>
      <c r="H518" s="68"/>
      <c r="I518" s="68"/>
      <c r="J518" s="68"/>
      <c r="K518" s="68"/>
      <c r="L518" s="68"/>
      <c r="M518" s="68"/>
      <c r="N518" s="68"/>
      <c r="O518" s="68"/>
      <c r="P518" s="68"/>
      <c r="Q518" s="212"/>
      <c r="R518" s="68"/>
      <c r="S518" s="1012"/>
      <c r="T518" s="1012"/>
      <c r="U518" s="68"/>
      <c r="V518" s="1013"/>
      <c r="W518" s="68"/>
    </row>
    <row r="519" spans="5:23" x14ac:dyDescent="0.25">
      <c r="E519" s="43"/>
      <c r="F519" s="43"/>
      <c r="H519" s="68"/>
      <c r="I519" s="68"/>
      <c r="J519" s="68"/>
      <c r="K519" s="68"/>
      <c r="L519" s="68"/>
      <c r="M519" s="68"/>
      <c r="N519" s="68"/>
      <c r="O519" s="68"/>
      <c r="P519" s="68"/>
      <c r="Q519" s="212"/>
      <c r="R519" s="68"/>
      <c r="S519" s="1012"/>
      <c r="T519" s="1012"/>
      <c r="U519" s="68"/>
      <c r="V519" s="1013"/>
      <c r="W519" s="68"/>
    </row>
    <row r="520" spans="5:23" x14ac:dyDescent="0.25">
      <c r="E520" s="43"/>
      <c r="F520" s="43"/>
      <c r="H520" s="68"/>
      <c r="I520" s="68"/>
      <c r="J520" s="68"/>
      <c r="K520" s="68"/>
      <c r="L520" s="68"/>
      <c r="M520" s="68"/>
      <c r="N520" s="68"/>
      <c r="O520" s="68"/>
      <c r="P520" s="68"/>
      <c r="Q520" s="212"/>
      <c r="R520" s="68"/>
      <c r="S520" s="1012"/>
      <c r="T520" s="1012"/>
      <c r="U520" s="68"/>
      <c r="V520" s="1013"/>
      <c r="W520" s="68"/>
    </row>
    <row r="521" spans="5:23" x14ac:dyDescent="0.25">
      <c r="E521" s="43"/>
      <c r="F521" s="43"/>
      <c r="H521" s="68"/>
      <c r="I521" s="68"/>
      <c r="J521" s="68"/>
      <c r="K521" s="68"/>
      <c r="L521" s="68"/>
      <c r="M521" s="68"/>
      <c r="N521" s="68"/>
      <c r="O521" s="68"/>
      <c r="P521" s="68"/>
      <c r="Q521" s="212"/>
      <c r="R521" s="68"/>
      <c r="S521" s="1012"/>
      <c r="T521" s="1012"/>
      <c r="U521" s="68"/>
      <c r="V521" s="1013"/>
      <c r="W521" s="68"/>
    </row>
    <row r="522" spans="5:23" x14ac:dyDescent="0.25">
      <c r="E522" s="43"/>
      <c r="F522" s="43"/>
      <c r="H522" s="68"/>
      <c r="I522" s="68"/>
      <c r="J522" s="68"/>
      <c r="K522" s="68"/>
      <c r="L522" s="68"/>
      <c r="M522" s="68"/>
      <c r="N522" s="68"/>
      <c r="O522" s="68"/>
      <c r="P522" s="68"/>
      <c r="Q522" s="212"/>
      <c r="R522" s="68"/>
      <c r="S522" s="1012"/>
      <c r="T522" s="1012"/>
      <c r="U522" s="68"/>
      <c r="V522" s="1013"/>
      <c r="W522" s="68"/>
    </row>
    <row r="523" spans="5:23" x14ac:dyDescent="0.25">
      <c r="E523" s="43"/>
      <c r="F523" s="43"/>
      <c r="H523" s="68"/>
      <c r="I523" s="68"/>
      <c r="J523" s="68"/>
      <c r="K523" s="68"/>
      <c r="L523" s="68"/>
      <c r="M523" s="68"/>
      <c r="N523" s="68"/>
      <c r="O523" s="68"/>
      <c r="P523" s="68"/>
      <c r="Q523" s="212"/>
      <c r="R523" s="68"/>
      <c r="S523" s="1012"/>
      <c r="T523" s="1012"/>
      <c r="U523" s="68"/>
      <c r="V523" s="1013"/>
      <c r="W523" s="68"/>
    </row>
    <row r="524" spans="5:23" x14ac:dyDescent="0.25">
      <c r="E524" s="43"/>
      <c r="F524" s="43"/>
      <c r="H524" s="68"/>
      <c r="I524" s="68"/>
      <c r="J524" s="68"/>
      <c r="K524" s="68"/>
      <c r="L524" s="68"/>
      <c r="M524" s="68"/>
      <c r="N524" s="68"/>
      <c r="O524" s="68"/>
      <c r="P524" s="68"/>
      <c r="Q524" s="212"/>
      <c r="R524" s="68"/>
      <c r="S524" s="1012"/>
      <c r="T524" s="1012"/>
      <c r="U524" s="68"/>
      <c r="V524" s="1013"/>
      <c r="W524" s="68"/>
    </row>
    <row r="525" spans="5:23" x14ac:dyDescent="0.25">
      <c r="E525" s="43"/>
      <c r="F525" s="43"/>
      <c r="H525" s="68"/>
      <c r="I525" s="68"/>
      <c r="J525" s="68"/>
      <c r="K525" s="68"/>
      <c r="L525" s="68"/>
      <c r="M525" s="68"/>
      <c r="N525" s="68"/>
      <c r="O525" s="68"/>
      <c r="P525" s="68"/>
      <c r="Q525" s="212"/>
      <c r="R525" s="68"/>
      <c r="S525" s="1012"/>
      <c r="T525" s="1012"/>
      <c r="U525" s="68"/>
      <c r="V525" s="1013"/>
      <c r="W525" s="68"/>
    </row>
    <row r="526" spans="5:23" x14ac:dyDescent="0.25">
      <c r="E526" s="43"/>
      <c r="F526" s="43"/>
      <c r="H526" s="68"/>
      <c r="I526" s="68"/>
      <c r="J526" s="68"/>
      <c r="K526" s="68"/>
      <c r="L526" s="68"/>
      <c r="M526" s="68"/>
      <c r="N526" s="68"/>
      <c r="O526" s="68"/>
      <c r="P526" s="68"/>
      <c r="Q526" s="212"/>
      <c r="R526" s="68"/>
      <c r="S526" s="1012"/>
      <c r="T526" s="1012"/>
      <c r="U526" s="68"/>
      <c r="V526" s="1013"/>
      <c r="W526" s="68"/>
    </row>
    <row r="527" spans="5:23" x14ac:dyDescent="0.25">
      <c r="E527" s="43"/>
      <c r="F527" s="43"/>
      <c r="H527" s="68"/>
      <c r="I527" s="68"/>
      <c r="J527" s="68"/>
      <c r="K527" s="68"/>
      <c r="L527" s="68"/>
      <c r="M527" s="68"/>
      <c r="N527" s="68"/>
      <c r="O527" s="68"/>
      <c r="P527" s="68"/>
      <c r="Q527" s="212"/>
      <c r="R527" s="68"/>
      <c r="S527" s="1012"/>
      <c r="T527" s="1012"/>
      <c r="U527" s="68"/>
      <c r="V527" s="1013"/>
      <c r="W527" s="68"/>
    </row>
    <row r="528" spans="5:23" x14ac:dyDescent="0.25">
      <c r="E528" s="43"/>
      <c r="F528" s="43"/>
      <c r="H528" s="68"/>
      <c r="I528" s="68"/>
      <c r="J528" s="68"/>
      <c r="K528" s="68"/>
      <c r="L528" s="68"/>
      <c r="M528" s="68"/>
      <c r="N528" s="68"/>
      <c r="O528" s="68"/>
      <c r="P528" s="68"/>
      <c r="Q528" s="212"/>
      <c r="R528" s="68"/>
      <c r="S528" s="1012"/>
      <c r="T528" s="1012"/>
      <c r="U528" s="68"/>
      <c r="V528" s="1013"/>
      <c r="W528" s="68"/>
    </row>
    <row r="529" spans="5:23" x14ac:dyDescent="0.25">
      <c r="E529" s="43"/>
      <c r="F529" s="43"/>
      <c r="H529" s="68"/>
      <c r="I529" s="68"/>
      <c r="J529" s="68"/>
      <c r="K529" s="68"/>
      <c r="L529" s="68"/>
      <c r="M529" s="68"/>
      <c r="N529" s="68"/>
      <c r="O529" s="68"/>
      <c r="P529" s="68"/>
      <c r="Q529" s="212"/>
      <c r="R529" s="68"/>
      <c r="S529" s="1012"/>
      <c r="T529" s="1012"/>
      <c r="U529" s="68"/>
      <c r="V529" s="1013"/>
      <c r="W529" s="68"/>
    </row>
    <row r="530" spans="5:23" x14ac:dyDescent="0.25">
      <c r="E530" s="43"/>
      <c r="F530" s="43"/>
      <c r="H530" s="68"/>
      <c r="I530" s="68"/>
      <c r="J530" s="68"/>
      <c r="K530" s="68"/>
      <c r="L530" s="68"/>
      <c r="M530" s="68"/>
      <c r="N530" s="68"/>
      <c r="O530" s="68"/>
      <c r="P530" s="68"/>
      <c r="Q530" s="212"/>
      <c r="R530" s="68"/>
      <c r="S530" s="1012"/>
      <c r="T530" s="1012"/>
      <c r="U530" s="68"/>
      <c r="V530" s="1013"/>
      <c r="W530" s="68"/>
    </row>
    <row r="531" spans="5:23" x14ac:dyDescent="0.25">
      <c r="E531" s="43"/>
      <c r="F531" s="43"/>
      <c r="H531" s="68"/>
      <c r="I531" s="68"/>
      <c r="J531" s="68"/>
      <c r="K531" s="68"/>
      <c r="L531" s="68"/>
      <c r="M531" s="68"/>
      <c r="N531" s="68"/>
      <c r="O531" s="68"/>
      <c r="P531" s="68"/>
      <c r="Q531" s="212"/>
      <c r="R531" s="68"/>
      <c r="S531" s="1012"/>
      <c r="T531" s="1012"/>
      <c r="U531" s="68"/>
      <c r="V531" s="1013"/>
      <c r="W531" s="68"/>
    </row>
    <row r="532" spans="5:23" x14ac:dyDescent="0.25">
      <c r="E532" s="43"/>
      <c r="F532" s="43"/>
      <c r="H532" s="68"/>
      <c r="I532" s="68"/>
      <c r="J532" s="68"/>
      <c r="K532" s="68"/>
      <c r="L532" s="68"/>
      <c r="M532" s="68"/>
      <c r="N532" s="68"/>
      <c r="O532" s="68"/>
      <c r="P532" s="68"/>
      <c r="Q532" s="212"/>
      <c r="R532" s="68"/>
      <c r="S532" s="1012"/>
      <c r="T532" s="1012"/>
      <c r="U532" s="68"/>
      <c r="V532" s="1013"/>
      <c r="W532" s="68"/>
    </row>
    <row r="533" spans="5:23" x14ac:dyDescent="0.25">
      <c r="E533" s="43"/>
      <c r="F533" s="43"/>
      <c r="H533" s="68"/>
      <c r="I533" s="68"/>
      <c r="J533" s="68"/>
      <c r="K533" s="68"/>
      <c r="L533" s="68"/>
      <c r="M533" s="68"/>
      <c r="N533" s="68"/>
      <c r="O533" s="68"/>
      <c r="P533" s="68"/>
      <c r="Q533" s="212"/>
      <c r="R533" s="68"/>
      <c r="S533" s="1012"/>
      <c r="T533" s="1012"/>
      <c r="U533" s="68"/>
      <c r="V533" s="1013"/>
      <c r="W533" s="68"/>
    </row>
    <row r="534" spans="5:23" x14ac:dyDescent="0.25">
      <c r="E534" s="43"/>
      <c r="F534" s="43"/>
      <c r="H534" s="68"/>
      <c r="I534" s="68"/>
      <c r="J534" s="68"/>
      <c r="K534" s="68"/>
      <c r="L534" s="68"/>
      <c r="M534" s="68"/>
      <c r="N534" s="68"/>
      <c r="O534" s="68"/>
      <c r="P534" s="68"/>
      <c r="Q534" s="212"/>
      <c r="R534" s="68"/>
      <c r="S534" s="1012"/>
      <c r="T534" s="1012"/>
      <c r="U534" s="68"/>
      <c r="V534" s="1013"/>
      <c r="W534" s="68"/>
    </row>
    <row r="535" spans="5:23" x14ac:dyDescent="0.25">
      <c r="E535" s="43"/>
      <c r="F535" s="43"/>
      <c r="H535" s="68"/>
      <c r="I535" s="68"/>
      <c r="J535" s="68"/>
      <c r="K535" s="68"/>
      <c r="L535" s="68"/>
      <c r="M535" s="68"/>
      <c r="N535" s="68"/>
      <c r="O535" s="68"/>
      <c r="P535" s="68"/>
      <c r="Q535" s="212"/>
      <c r="R535" s="68"/>
      <c r="S535" s="1012"/>
      <c r="T535" s="1012"/>
      <c r="U535" s="68"/>
      <c r="V535" s="1013"/>
      <c r="W535" s="68"/>
    </row>
    <row r="536" spans="5:23" x14ac:dyDescent="0.25">
      <c r="E536" s="43"/>
      <c r="F536" s="43"/>
      <c r="H536" s="68"/>
      <c r="I536" s="68"/>
      <c r="J536" s="68"/>
      <c r="K536" s="68"/>
      <c r="L536" s="68"/>
      <c r="M536" s="68"/>
      <c r="N536" s="68"/>
      <c r="O536" s="68"/>
      <c r="P536" s="68"/>
      <c r="Q536" s="212"/>
      <c r="R536" s="68"/>
      <c r="S536" s="1012"/>
      <c r="T536" s="1012"/>
      <c r="U536" s="68"/>
      <c r="V536" s="1013"/>
      <c r="W536" s="68"/>
    </row>
    <row r="537" spans="5:23" x14ac:dyDescent="0.25">
      <c r="E537" s="43"/>
      <c r="F537" s="43"/>
      <c r="H537" s="68"/>
      <c r="I537" s="68"/>
      <c r="J537" s="68"/>
      <c r="K537" s="68"/>
      <c r="L537" s="68"/>
      <c r="M537" s="68"/>
      <c r="N537" s="68"/>
      <c r="O537" s="68"/>
      <c r="P537" s="68"/>
      <c r="Q537" s="212"/>
      <c r="R537" s="68"/>
      <c r="S537" s="1012"/>
      <c r="T537" s="1012"/>
      <c r="U537" s="68"/>
      <c r="V537" s="1013"/>
      <c r="W537" s="68"/>
    </row>
    <row r="538" spans="5:23" x14ac:dyDescent="0.25">
      <c r="E538" s="43"/>
      <c r="F538" s="43"/>
      <c r="H538" s="68"/>
      <c r="I538" s="68"/>
      <c r="J538" s="68"/>
      <c r="K538" s="68"/>
      <c r="L538" s="68"/>
      <c r="M538" s="68"/>
      <c r="N538" s="68"/>
      <c r="O538" s="68"/>
      <c r="P538" s="68"/>
      <c r="Q538" s="212"/>
      <c r="R538" s="68"/>
      <c r="S538" s="1012"/>
      <c r="T538" s="1012"/>
      <c r="U538" s="68"/>
      <c r="V538" s="1013"/>
      <c r="W538" s="68"/>
    </row>
    <row r="539" spans="5:23" x14ac:dyDescent="0.25">
      <c r="E539" s="43"/>
      <c r="F539" s="43"/>
      <c r="H539" s="68"/>
      <c r="I539" s="68"/>
      <c r="J539" s="68"/>
      <c r="K539" s="68"/>
      <c r="L539" s="68"/>
      <c r="M539" s="68"/>
      <c r="N539" s="68"/>
      <c r="O539" s="68"/>
      <c r="P539" s="68"/>
      <c r="Q539" s="212"/>
      <c r="R539" s="68"/>
      <c r="S539" s="1012"/>
      <c r="T539" s="1012"/>
      <c r="U539" s="68"/>
      <c r="V539" s="1013"/>
      <c r="W539" s="68"/>
    </row>
    <row r="540" spans="5:23" x14ac:dyDescent="0.25">
      <c r="E540" s="43"/>
      <c r="F540" s="43"/>
      <c r="H540" s="68"/>
      <c r="I540" s="68"/>
      <c r="J540" s="68"/>
      <c r="K540" s="68"/>
      <c r="L540" s="68"/>
      <c r="M540" s="68"/>
      <c r="N540" s="68"/>
      <c r="O540" s="68"/>
      <c r="P540" s="68"/>
      <c r="Q540" s="212"/>
      <c r="R540" s="68"/>
      <c r="S540" s="1012"/>
      <c r="T540" s="1012"/>
      <c r="U540" s="68"/>
      <c r="V540" s="1013"/>
      <c r="W540" s="68"/>
    </row>
    <row r="541" spans="5:23" x14ac:dyDescent="0.25">
      <c r="E541" s="43"/>
      <c r="F541" s="43"/>
      <c r="H541" s="68"/>
      <c r="I541" s="68"/>
      <c r="J541" s="68"/>
      <c r="K541" s="68"/>
      <c r="L541" s="68"/>
      <c r="M541" s="68"/>
      <c r="N541" s="68"/>
      <c r="O541" s="68"/>
      <c r="P541" s="68"/>
      <c r="Q541" s="212"/>
      <c r="R541" s="68"/>
      <c r="S541" s="1012"/>
      <c r="T541" s="1012"/>
      <c r="U541" s="68"/>
      <c r="V541" s="1013"/>
      <c r="W541" s="68"/>
    </row>
    <row r="542" spans="5:23" x14ac:dyDescent="0.25">
      <c r="E542" s="43"/>
      <c r="F542" s="43"/>
      <c r="H542" s="68"/>
      <c r="I542" s="68"/>
      <c r="J542" s="68"/>
      <c r="K542" s="68"/>
      <c r="L542" s="68"/>
      <c r="M542" s="68"/>
      <c r="N542" s="68"/>
      <c r="O542" s="68"/>
      <c r="P542" s="68"/>
      <c r="Q542" s="212"/>
      <c r="R542" s="68"/>
      <c r="S542" s="1012"/>
      <c r="T542" s="1012"/>
      <c r="U542" s="68"/>
      <c r="V542" s="1013"/>
      <c r="W542" s="68"/>
    </row>
    <row r="543" spans="5:23" x14ac:dyDescent="0.25">
      <c r="E543" s="43"/>
      <c r="F543" s="43"/>
      <c r="H543" s="68"/>
      <c r="I543" s="68"/>
      <c r="J543" s="68"/>
      <c r="K543" s="68"/>
      <c r="L543" s="68"/>
      <c r="M543" s="68"/>
      <c r="N543" s="68"/>
      <c r="O543" s="68"/>
      <c r="P543" s="68"/>
      <c r="Q543" s="212"/>
      <c r="R543" s="68"/>
      <c r="S543" s="1012"/>
      <c r="T543" s="1012"/>
      <c r="U543" s="68"/>
      <c r="V543" s="1013"/>
      <c r="W543" s="68"/>
    </row>
    <row r="544" spans="5:23" x14ac:dyDescent="0.25">
      <c r="E544" s="43"/>
      <c r="F544" s="43"/>
      <c r="H544" s="68"/>
      <c r="I544" s="68"/>
      <c r="J544" s="68"/>
      <c r="K544" s="68"/>
      <c r="L544" s="68"/>
      <c r="M544" s="68"/>
      <c r="N544" s="68"/>
      <c r="O544" s="68"/>
      <c r="P544" s="68"/>
      <c r="Q544" s="212"/>
      <c r="R544" s="68"/>
      <c r="S544" s="1012"/>
      <c r="T544" s="1012"/>
      <c r="U544" s="68"/>
      <c r="V544" s="1013"/>
      <c r="W544" s="68"/>
    </row>
    <row r="545" spans="5:23" x14ac:dyDescent="0.25">
      <c r="E545" s="43"/>
      <c r="F545" s="43"/>
      <c r="H545" s="68"/>
      <c r="I545" s="68"/>
      <c r="J545" s="68"/>
      <c r="K545" s="68"/>
      <c r="L545" s="68"/>
      <c r="M545" s="68"/>
      <c r="N545" s="68"/>
      <c r="O545" s="68"/>
      <c r="P545" s="68"/>
      <c r="Q545" s="212"/>
      <c r="R545" s="68"/>
      <c r="S545" s="1012"/>
      <c r="T545" s="1012"/>
      <c r="U545" s="68"/>
      <c r="V545" s="1013"/>
      <c r="W545" s="68"/>
    </row>
    <row r="546" spans="5:23" x14ac:dyDescent="0.25">
      <c r="E546" s="43"/>
      <c r="F546" s="43"/>
      <c r="H546" s="68"/>
      <c r="I546" s="68"/>
      <c r="J546" s="68"/>
      <c r="K546" s="68"/>
      <c r="L546" s="68"/>
      <c r="M546" s="68"/>
      <c r="N546" s="68"/>
      <c r="O546" s="68"/>
      <c r="P546" s="68"/>
      <c r="Q546" s="212"/>
      <c r="R546" s="68"/>
      <c r="S546" s="1012"/>
      <c r="T546" s="1012"/>
      <c r="U546" s="68"/>
      <c r="V546" s="1013"/>
      <c r="W546" s="68"/>
    </row>
    <row r="547" spans="5:23" x14ac:dyDescent="0.25">
      <c r="E547" s="43"/>
      <c r="F547" s="43"/>
      <c r="H547" s="68"/>
      <c r="I547" s="68"/>
      <c r="J547" s="68"/>
      <c r="K547" s="68"/>
      <c r="L547" s="68"/>
      <c r="M547" s="68"/>
      <c r="N547" s="68"/>
      <c r="O547" s="68"/>
      <c r="P547" s="68"/>
      <c r="Q547" s="212"/>
      <c r="R547" s="68"/>
      <c r="S547" s="1012"/>
      <c r="T547" s="1012"/>
      <c r="U547" s="68"/>
      <c r="V547" s="1013"/>
      <c r="W547" s="68"/>
    </row>
    <row r="548" spans="5:23" x14ac:dyDescent="0.25">
      <c r="E548" s="43"/>
      <c r="F548" s="43"/>
      <c r="H548" s="68"/>
      <c r="I548" s="68"/>
      <c r="J548" s="68"/>
      <c r="K548" s="68"/>
      <c r="L548" s="68"/>
      <c r="M548" s="68"/>
      <c r="N548" s="68"/>
      <c r="O548" s="68"/>
      <c r="P548" s="68"/>
      <c r="Q548" s="212"/>
      <c r="R548" s="68"/>
      <c r="S548" s="1012"/>
      <c r="T548" s="1012"/>
      <c r="U548" s="68"/>
      <c r="V548" s="1013"/>
      <c r="W548" s="68"/>
    </row>
    <row r="549" spans="5:23" x14ac:dyDescent="0.25">
      <c r="E549" s="43"/>
      <c r="F549" s="43"/>
      <c r="H549" s="68"/>
      <c r="I549" s="68"/>
      <c r="J549" s="68"/>
      <c r="K549" s="68"/>
      <c r="L549" s="68"/>
      <c r="M549" s="68"/>
      <c r="N549" s="68"/>
      <c r="O549" s="68"/>
      <c r="P549" s="68"/>
      <c r="Q549" s="212"/>
      <c r="R549" s="68"/>
      <c r="S549" s="1012"/>
      <c r="T549" s="1012"/>
      <c r="U549" s="68"/>
      <c r="V549" s="1013"/>
      <c r="W549" s="68"/>
    </row>
    <row r="550" spans="5:23" x14ac:dyDescent="0.25">
      <c r="E550" s="43"/>
      <c r="F550" s="43"/>
      <c r="H550" s="68"/>
      <c r="I550" s="68"/>
      <c r="J550" s="68"/>
      <c r="K550" s="68"/>
      <c r="L550" s="68"/>
      <c r="M550" s="68"/>
      <c r="N550" s="68"/>
      <c r="O550" s="68"/>
      <c r="P550" s="68"/>
      <c r="Q550" s="212"/>
      <c r="R550" s="68"/>
      <c r="S550" s="1012"/>
      <c r="T550" s="1012"/>
      <c r="U550" s="68"/>
      <c r="V550" s="1013"/>
      <c r="W550" s="68"/>
    </row>
    <row r="551" spans="5:23" x14ac:dyDescent="0.25">
      <c r="E551" s="43"/>
      <c r="F551" s="43"/>
      <c r="H551" s="68"/>
      <c r="I551" s="68"/>
      <c r="J551" s="68"/>
      <c r="K551" s="68"/>
      <c r="L551" s="68"/>
      <c r="M551" s="68"/>
      <c r="N551" s="68"/>
      <c r="O551" s="68"/>
      <c r="P551" s="68"/>
      <c r="Q551" s="212"/>
      <c r="R551" s="68"/>
      <c r="S551" s="1012"/>
      <c r="T551" s="1012"/>
      <c r="U551" s="68"/>
      <c r="V551" s="1013"/>
      <c r="W551" s="68"/>
    </row>
    <row r="552" spans="5:23" x14ac:dyDescent="0.25">
      <c r="E552" s="43"/>
      <c r="F552" s="43"/>
      <c r="H552" s="68"/>
      <c r="I552" s="68"/>
      <c r="J552" s="68"/>
      <c r="K552" s="68"/>
      <c r="L552" s="68"/>
      <c r="M552" s="68"/>
      <c r="N552" s="68"/>
      <c r="O552" s="68"/>
      <c r="P552" s="68"/>
      <c r="Q552" s="212"/>
      <c r="R552" s="68"/>
      <c r="S552" s="1012"/>
      <c r="T552" s="1012"/>
      <c r="U552" s="68"/>
      <c r="V552" s="1013"/>
      <c r="W552" s="68"/>
    </row>
    <row r="553" spans="5:23" x14ac:dyDescent="0.25">
      <c r="E553" s="43"/>
      <c r="F553" s="43"/>
      <c r="H553" s="68"/>
      <c r="I553" s="68"/>
      <c r="J553" s="68"/>
      <c r="K553" s="68"/>
      <c r="L553" s="68"/>
      <c r="M553" s="68"/>
      <c r="N553" s="68"/>
      <c r="O553" s="68"/>
      <c r="P553" s="68"/>
      <c r="Q553" s="212"/>
      <c r="R553" s="68"/>
      <c r="S553" s="1012"/>
      <c r="T553" s="1012"/>
      <c r="U553" s="68"/>
      <c r="V553" s="1013"/>
      <c r="W553" s="68"/>
    </row>
    <row r="554" spans="5:23" x14ac:dyDescent="0.25">
      <c r="E554" s="43"/>
      <c r="F554" s="43"/>
      <c r="H554" s="68"/>
      <c r="I554" s="68"/>
      <c r="J554" s="68"/>
      <c r="K554" s="68"/>
      <c r="L554" s="68"/>
      <c r="M554" s="68"/>
      <c r="N554" s="68"/>
      <c r="O554" s="68"/>
      <c r="P554" s="68"/>
      <c r="Q554" s="212"/>
      <c r="R554" s="68"/>
      <c r="S554" s="1012"/>
      <c r="T554" s="1012"/>
      <c r="U554" s="68"/>
      <c r="V554" s="1013"/>
      <c r="W554" s="68"/>
    </row>
    <row r="555" spans="5:23" x14ac:dyDescent="0.25">
      <c r="E555" s="43"/>
      <c r="F555" s="43"/>
      <c r="H555" s="68"/>
      <c r="I555" s="68"/>
      <c r="J555" s="68"/>
      <c r="K555" s="68"/>
      <c r="L555" s="68"/>
      <c r="M555" s="68"/>
      <c r="N555" s="68"/>
      <c r="O555" s="68"/>
      <c r="P555" s="68"/>
      <c r="Q555" s="212"/>
      <c r="R555" s="68"/>
      <c r="S555" s="1012"/>
      <c r="T555" s="1012"/>
      <c r="U555" s="68"/>
      <c r="V555" s="1013"/>
      <c r="W555" s="68"/>
    </row>
    <row r="556" spans="5:23" x14ac:dyDescent="0.25">
      <c r="E556" s="43"/>
      <c r="F556" s="43"/>
      <c r="H556" s="68"/>
      <c r="I556" s="68"/>
      <c r="J556" s="68"/>
      <c r="K556" s="68"/>
      <c r="L556" s="68"/>
      <c r="M556" s="68"/>
      <c r="N556" s="68"/>
      <c r="O556" s="68"/>
      <c r="P556" s="68"/>
      <c r="Q556" s="212"/>
      <c r="R556" s="68"/>
      <c r="S556" s="1012"/>
      <c r="T556" s="1012"/>
      <c r="U556" s="68"/>
      <c r="V556" s="1013"/>
      <c r="W556" s="68"/>
    </row>
    <row r="557" spans="5:23" x14ac:dyDescent="0.25">
      <c r="E557" s="43"/>
      <c r="F557" s="43"/>
      <c r="H557" s="68"/>
      <c r="I557" s="68"/>
      <c r="J557" s="68"/>
      <c r="K557" s="68"/>
      <c r="L557" s="68"/>
      <c r="M557" s="68"/>
      <c r="N557" s="68"/>
      <c r="O557" s="68"/>
      <c r="P557" s="68"/>
      <c r="Q557" s="212"/>
      <c r="R557" s="68"/>
      <c r="S557" s="1012"/>
      <c r="T557" s="1012"/>
      <c r="U557" s="68"/>
      <c r="V557" s="1013"/>
      <c r="W557" s="68"/>
    </row>
    <row r="558" spans="5:23" x14ac:dyDescent="0.25">
      <c r="E558" s="43"/>
      <c r="F558" s="43"/>
      <c r="H558" s="68"/>
      <c r="I558" s="68"/>
      <c r="J558" s="68"/>
      <c r="K558" s="68"/>
      <c r="L558" s="68"/>
      <c r="M558" s="68"/>
      <c r="N558" s="68"/>
      <c r="O558" s="68"/>
      <c r="P558" s="68"/>
      <c r="Q558" s="212"/>
      <c r="R558" s="68"/>
      <c r="S558" s="1012"/>
      <c r="T558" s="1012"/>
      <c r="U558" s="68"/>
      <c r="V558" s="1013"/>
      <c r="W558" s="68"/>
    </row>
    <row r="559" spans="5:23" x14ac:dyDescent="0.25">
      <c r="E559" s="43"/>
      <c r="F559" s="43"/>
      <c r="H559" s="68"/>
      <c r="I559" s="68"/>
      <c r="J559" s="68"/>
      <c r="K559" s="68"/>
      <c r="L559" s="68"/>
      <c r="M559" s="68"/>
      <c r="N559" s="68"/>
      <c r="O559" s="68"/>
      <c r="P559" s="68"/>
      <c r="Q559" s="212"/>
      <c r="R559" s="68"/>
      <c r="S559" s="1012"/>
      <c r="T559" s="1012"/>
      <c r="U559" s="68"/>
      <c r="V559" s="1013"/>
      <c r="W559" s="68"/>
    </row>
    <row r="560" spans="5:23" x14ac:dyDescent="0.25">
      <c r="E560" s="43"/>
      <c r="F560" s="43"/>
      <c r="H560" s="68"/>
      <c r="I560" s="68"/>
      <c r="J560" s="68"/>
      <c r="K560" s="68"/>
      <c r="L560" s="68"/>
      <c r="M560" s="68"/>
      <c r="N560" s="68"/>
      <c r="O560" s="68"/>
      <c r="P560" s="68"/>
      <c r="Q560" s="212"/>
      <c r="R560" s="68"/>
      <c r="S560" s="1012"/>
      <c r="T560" s="1012"/>
      <c r="U560" s="68"/>
      <c r="V560" s="1013"/>
      <c r="W560" s="68"/>
    </row>
    <row r="561" spans="5:23" x14ac:dyDescent="0.25">
      <c r="E561" s="43"/>
      <c r="F561" s="43"/>
      <c r="H561" s="68"/>
      <c r="I561" s="68"/>
      <c r="J561" s="68"/>
      <c r="K561" s="68"/>
      <c r="L561" s="68"/>
      <c r="M561" s="68"/>
      <c r="N561" s="68"/>
      <c r="O561" s="68"/>
      <c r="P561" s="68"/>
      <c r="Q561" s="212"/>
      <c r="R561" s="68"/>
      <c r="S561" s="1012"/>
      <c r="T561" s="1012"/>
      <c r="U561" s="68"/>
      <c r="V561" s="1013"/>
      <c r="W561" s="68"/>
    </row>
    <row r="562" spans="5:23" x14ac:dyDescent="0.25">
      <c r="E562" s="43"/>
      <c r="F562" s="43"/>
      <c r="H562" s="68"/>
      <c r="I562" s="68"/>
      <c r="J562" s="68"/>
      <c r="K562" s="68"/>
      <c r="L562" s="68"/>
      <c r="M562" s="68"/>
      <c r="N562" s="68"/>
      <c r="O562" s="68"/>
      <c r="P562" s="68"/>
      <c r="Q562" s="212"/>
      <c r="R562" s="68"/>
      <c r="S562" s="1012"/>
      <c r="T562" s="1012"/>
      <c r="U562" s="68"/>
      <c r="V562" s="1013"/>
      <c r="W562" s="68"/>
    </row>
    <row r="563" spans="5:23" x14ac:dyDescent="0.25">
      <c r="E563" s="43"/>
      <c r="F563" s="43"/>
      <c r="H563" s="68"/>
      <c r="I563" s="68"/>
      <c r="J563" s="68"/>
      <c r="K563" s="68"/>
      <c r="L563" s="68"/>
      <c r="M563" s="68"/>
      <c r="N563" s="68"/>
      <c r="O563" s="68"/>
      <c r="P563" s="68"/>
      <c r="Q563" s="212"/>
      <c r="R563" s="68"/>
      <c r="S563" s="1012"/>
      <c r="T563" s="1012"/>
      <c r="U563" s="68"/>
      <c r="V563" s="1013"/>
      <c r="W563" s="68"/>
    </row>
    <row r="564" spans="5:23" x14ac:dyDescent="0.25">
      <c r="E564" s="43"/>
      <c r="F564" s="43"/>
      <c r="H564" s="68"/>
      <c r="I564" s="68"/>
      <c r="J564" s="68"/>
      <c r="K564" s="68"/>
      <c r="L564" s="68"/>
      <c r="M564" s="68"/>
      <c r="N564" s="68"/>
      <c r="O564" s="68"/>
      <c r="P564" s="68"/>
      <c r="Q564" s="212"/>
      <c r="R564" s="68"/>
      <c r="S564" s="1012"/>
      <c r="T564" s="1012"/>
      <c r="U564" s="68"/>
      <c r="V564" s="1013"/>
      <c r="W564" s="68"/>
    </row>
    <row r="565" spans="5:23" x14ac:dyDescent="0.25">
      <c r="E565" s="43"/>
      <c r="F565" s="43"/>
      <c r="H565" s="68"/>
      <c r="I565" s="68"/>
      <c r="J565" s="68"/>
      <c r="K565" s="68"/>
      <c r="L565" s="68"/>
      <c r="M565" s="68"/>
      <c r="N565" s="68"/>
      <c r="O565" s="68"/>
      <c r="P565" s="68"/>
      <c r="Q565" s="212"/>
      <c r="R565" s="68"/>
      <c r="S565" s="1012"/>
      <c r="T565" s="1012"/>
      <c r="U565" s="68"/>
      <c r="V565" s="1013"/>
      <c r="W565" s="68"/>
    </row>
    <row r="566" spans="5:23" x14ac:dyDescent="0.25">
      <c r="E566" s="43"/>
      <c r="F566" s="43"/>
      <c r="H566" s="68"/>
      <c r="I566" s="68"/>
      <c r="J566" s="68"/>
      <c r="K566" s="68"/>
      <c r="L566" s="68"/>
      <c r="M566" s="68"/>
      <c r="N566" s="68"/>
      <c r="O566" s="68"/>
      <c r="P566" s="68"/>
      <c r="Q566" s="212"/>
      <c r="R566" s="68"/>
      <c r="S566" s="1012"/>
      <c r="T566" s="1012"/>
      <c r="U566" s="68"/>
      <c r="V566" s="1013"/>
      <c r="W566" s="68"/>
    </row>
    <row r="567" spans="5:23" x14ac:dyDescent="0.25">
      <c r="E567" s="43"/>
      <c r="F567" s="43"/>
      <c r="H567" s="68"/>
      <c r="I567" s="68"/>
      <c r="J567" s="68"/>
      <c r="K567" s="68"/>
      <c r="L567" s="68"/>
      <c r="M567" s="68"/>
      <c r="N567" s="68"/>
      <c r="O567" s="68"/>
      <c r="P567" s="68"/>
      <c r="Q567" s="212"/>
      <c r="R567" s="68"/>
      <c r="S567" s="1012"/>
      <c r="T567" s="1012"/>
      <c r="U567" s="68"/>
      <c r="V567" s="1013"/>
      <c r="W567" s="68"/>
    </row>
    <row r="568" spans="5:23" x14ac:dyDescent="0.25">
      <c r="E568" s="43"/>
      <c r="F568" s="43"/>
      <c r="H568" s="68"/>
      <c r="I568" s="68"/>
      <c r="J568" s="68"/>
      <c r="K568" s="68"/>
      <c r="L568" s="68"/>
      <c r="M568" s="68"/>
      <c r="N568" s="68"/>
      <c r="O568" s="68"/>
      <c r="P568" s="68"/>
      <c r="Q568" s="212"/>
      <c r="R568" s="68"/>
      <c r="S568" s="1012"/>
      <c r="T568" s="1012"/>
      <c r="U568" s="68"/>
      <c r="V568" s="1013"/>
      <c r="W568" s="68"/>
    </row>
    <row r="569" spans="5:23" x14ac:dyDescent="0.25">
      <c r="E569" s="43"/>
      <c r="F569" s="43"/>
      <c r="H569" s="68"/>
      <c r="I569" s="68"/>
      <c r="J569" s="68"/>
      <c r="K569" s="68"/>
      <c r="L569" s="68"/>
      <c r="M569" s="68"/>
      <c r="N569" s="68"/>
      <c r="O569" s="68"/>
      <c r="P569" s="68"/>
      <c r="Q569" s="212"/>
      <c r="R569" s="68"/>
      <c r="S569" s="1012"/>
      <c r="T569" s="1012"/>
      <c r="U569" s="68"/>
      <c r="V569" s="1013"/>
      <c r="W569" s="68"/>
    </row>
    <row r="570" spans="5:23" x14ac:dyDescent="0.25">
      <c r="E570" s="43"/>
      <c r="F570" s="43"/>
      <c r="H570" s="68"/>
      <c r="I570" s="68"/>
      <c r="J570" s="68"/>
      <c r="K570" s="68"/>
      <c r="L570" s="68"/>
      <c r="M570" s="68"/>
      <c r="N570" s="68"/>
      <c r="O570" s="68"/>
      <c r="P570" s="68"/>
      <c r="Q570" s="212"/>
      <c r="R570" s="68"/>
      <c r="S570" s="1012"/>
      <c r="T570" s="1012"/>
      <c r="U570" s="68"/>
      <c r="V570" s="1013"/>
      <c r="W570" s="68"/>
    </row>
    <row r="571" spans="5:23" x14ac:dyDescent="0.25">
      <c r="E571" s="43"/>
      <c r="F571" s="43"/>
      <c r="H571" s="68"/>
      <c r="I571" s="68"/>
      <c r="J571" s="68"/>
      <c r="K571" s="68"/>
      <c r="L571" s="68"/>
      <c r="M571" s="68"/>
      <c r="N571" s="68"/>
      <c r="O571" s="68"/>
      <c r="P571" s="68"/>
      <c r="Q571" s="212"/>
      <c r="R571" s="68"/>
      <c r="S571" s="1012"/>
      <c r="T571" s="1012"/>
      <c r="U571" s="68"/>
      <c r="V571" s="1013"/>
      <c r="W571" s="68"/>
    </row>
    <row r="572" spans="5:23" x14ac:dyDescent="0.25">
      <c r="E572" s="43"/>
      <c r="F572" s="43"/>
      <c r="H572" s="68"/>
      <c r="I572" s="68"/>
      <c r="J572" s="68"/>
      <c r="K572" s="68"/>
      <c r="L572" s="68"/>
      <c r="M572" s="68"/>
      <c r="N572" s="68"/>
      <c r="O572" s="68"/>
      <c r="P572" s="68"/>
      <c r="Q572" s="212"/>
      <c r="R572" s="68"/>
      <c r="S572" s="1012"/>
      <c r="T572" s="1012"/>
      <c r="U572" s="68"/>
      <c r="V572" s="1013"/>
      <c r="W572" s="68"/>
    </row>
    <row r="573" spans="5:23" x14ac:dyDescent="0.25">
      <c r="E573" s="43"/>
      <c r="F573" s="43"/>
      <c r="H573" s="68"/>
      <c r="I573" s="68"/>
      <c r="J573" s="68"/>
      <c r="K573" s="68"/>
      <c r="L573" s="68"/>
      <c r="M573" s="68"/>
      <c r="N573" s="68"/>
      <c r="O573" s="68"/>
      <c r="P573" s="68"/>
      <c r="Q573" s="212"/>
      <c r="R573" s="68"/>
      <c r="S573" s="1012"/>
      <c r="T573" s="1012"/>
      <c r="U573" s="68"/>
      <c r="V573" s="1013"/>
      <c r="W573" s="68"/>
    </row>
    <row r="574" spans="5:23" x14ac:dyDescent="0.25">
      <c r="E574" s="43"/>
      <c r="F574" s="43"/>
      <c r="H574" s="68"/>
      <c r="I574" s="68"/>
      <c r="J574" s="68"/>
      <c r="K574" s="68"/>
      <c r="L574" s="68"/>
      <c r="M574" s="68"/>
      <c r="N574" s="68"/>
      <c r="O574" s="68"/>
      <c r="P574" s="68"/>
      <c r="Q574" s="212"/>
      <c r="R574" s="68"/>
      <c r="S574" s="1012"/>
      <c r="T574" s="1012"/>
      <c r="U574" s="68"/>
      <c r="V574" s="1013"/>
      <c r="W574" s="68"/>
    </row>
    <row r="575" spans="5:23" x14ac:dyDescent="0.25">
      <c r="E575" s="43"/>
      <c r="F575" s="43"/>
      <c r="H575" s="68"/>
      <c r="I575" s="68"/>
      <c r="J575" s="68"/>
      <c r="K575" s="68"/>
      <c r="L575" s="68"/>
      <c r="M575" s="68"/>
      <c r="N575" s="68"/>
      <c r="O575" s="68"/>
      <c r="P575" s="68"/>
      <c r="Q575" s="212"/>
      <c r="R575" s="68"/>
      <c r="S575" s="1012"/>
      <c r="T575" s="1012"/>
      <c r="U575" s="68"/>
      <c r="V575" s="1013"/>
      <c r="W575" s="68"/>
    </row>
    <row r="576" spans="5:23" x14ac:dyDescent="0.25">
      <c r="E576" s="43"/>
      <c r="F576" s="43"/>
      <c r="H576" s="68"/>
      <c r="I576" s="68"/>
      <c r="J576" s="68"/>
      <c r="K576" s="68"/>
      <c r="L576" s="68"/>
      <c r="M576" s="68"/>
      <c r="N576" s="68"/>
      <c r="O576" s="68"/>
      <c r="P576" s="68"/>
      <c r="Q576" s="212"/>
      <c r="R576" s="68"/>
      <c r="S576" s="1012"/>
      <c r="T576" s="1012"/>
      <c r="U576" s="68"/>
      <c r="V576" s="1013"/>
      <c r="W576" s="68"/>
    </row>
    <row r="577" spans="5:23" x14ac:dyDescent="0.25">
      <c r="E577" s="43"/>
      <c r="F577" s="43"/>
      <c r="H577" s="68"/>
      <c r="I577" s="68"/>
      <c r="J577" s="68"/>
      <c r="K577" s="68"/>
      <c r="L577" s="68"/>
      <c r="M577" s="68"/>
      <c r="N577" s="68"/>
      <c r="O577" s="68"/>
      <c r="P577" s="68"/>
      <c r="Q577" s="212"/>
      <c r="R577" s="68"/>
      <c r="S577" s="1012"/>
      <c r="T577" s="1012"/>
      <c r="U577" s="68"/>
      <c r="V577" s="1013"/>
      <c r="W577" s="68"/>
    </row>
    <row r="578" spans="5:23" x14ac:dyDescent="0.25">
      <c r="E578" s="43"/>
      <c r="F578" s="43"/>
      <c r="H578" s="68"/>
      <c r="I578" s="68"/>
      <c r="J578" s="68"/>
      <c r="K578" s="68"/>
      <c r="L578" s="68"/>
      <c r="M578" s="68"/>
      <c r="N578" s="68"/>
      <c r="O578" s="68"/>
      <c r="P578" s="68"/>
      <c r="Q578" s="212"/>
      <c r="R578" s="68"/>
      <c r="S578" s="1012"/>
      <c r="T578" s="1012"/>
      <c r="U578" s="68"/>
      <c r="V578" s="1013"/>
      <c r="W578" s="68"/>
    </row>
    <row r="579" spans="5:23" x14ac:dyDescent="0.25">
      <c r="E579" s="43"/>
      <c r="F579" s="43"/>
      <c r="H579" s="68"/>
      <c r="I579" s="68"/>
      <c r="J579" s="68"/>
      <c r="K579" s="68"/>
      <c r="L579" s="68"/>
      <c r="M579" s="68"/>
      <c r="N579" s="68"/>
      <c r="O579" s="68"/>
      <c r="P579" s="68"/>
      <c r="Q579" s="212"/>
      <c r="R579" s="68"/>
      <c r="S579" s="1012"/>
      <c r="T579" s="1012"/>
      <c r="U579" s="68"/>
      <c r="V579" s="1013"/>
      <c r="W579" s="68"/>
    </row>
    <row r="580" spans="5:23" x14ac:dyDescent="0.25">
      <c r="E580" s="43"/>
      <c r="F580" s="43"/>
      <c r="H580" s="68"/>
      <c r="I580" s="68"/>
      <c r="J580" s="68"/>
      <c r="K580" s="68"/>
      <c r="L580" s="68"/>
      <c r="M580" s="68"/>
      <c r="N580" s="68"/>
      <c r="O580" s="68"/>
      <c r="P580" s="68"/>
      <c r="Q580" s="212"/>
      <c r="R580" s="68"/>
      <c r="S580" s="1012"/>
      <c r="T580" s="1012"/>
      <c r="U580" s="68"/>
      <c r="V580" s="1013"/>
      <c r="W580" s="68"/>
    </row>
    <row r="581" spans="5:23" x14ac:dyDescent="0.25">
      <c r="E581" s="43"/>
      <c r="F581" s="43"/>
      <c r="H581" s="68"/>
      <c r="I581" s="68"/>
      <c r="J581" s="68"/>
      <c r="K581" s="68"/>
      <c r="L581" s="68"/>
      <c r="M581" s="68"/>
      <c r="N581" s="68"/>
      <c r="O581" s="68"/>
      <c r="P581" s="68"/>
      <c r="Q581" s="212"/>
      <c r="R581" s="68"/>
      <c r="S581" s="1012"/>
      <c r="T581" s="1012"/>
      <c r="U581" s="68"/>
      <c r="V581" s="1013"/>
      <c r="W581" s="68"/>
    </row>
    <row r="582" spans="5:23" x14ac:dyDescent="0.25">
      <c r="E582" s="43"/>
      <c r="F582" s="43"/>
      <c r="H582" s="68"/>
      <c r="I582" s="68"/>
      <c r="J582" s="68"/>
      <c r="K582" s="68"/>
      <c r="L582" s="68"/>
      <c r="M582" s="68"/>
      <c r="N582" s="68"/>
      <c r="O582" s="68"/>
      <c r="P582" s="68"/>
      <c r="Q582" s="212"/>
      <c r="R582" s="68"/>
      <c r="S582" s="1012"/>
      <c r="T582" s="1012"/>
      <c r="U582" s="68"/>
      <c r="V582" s="1013"/>
      <c r="W582" s="68"/>
    </row>
    <row r="583" spans="5:23" x14ac:dyDescent="0.25">
      <c r="E583" s="43"/>
      <c r="F583" s="43"/>
      <c r="H583" s="68"/>
      <c r="I583" s="68"/>
      <c r="J583" s="68"/>
      <c r="K583" s="68"/>
      <c r="L583" s="68"/>
      <c r="M583" s="68"/>
      <c r="N583" s="68"/>
      <c r="O583" s="68"/>
      <c r="P583" s="68"/>
      <c r="Q583" s="212"/>
      <c r="R583" s="68"/>
      <c r="S583" s="1012"/>
      <c r="T583" s="1012"/>
      <c r="U583" s="68"/>
      <c r="V583" s="1013"/>
      <c r="W583" s="68"/>
    </row>
    <row r="584" spans="5:23" x14ac:dyDescent="0.25">
      <c r="E584" s="43"/>
      <c r="F584" s="43"/>
      <c r="H584" s="68"/>
      <c r="I584" s="68"/>
      <c r="J584" s="68"/>
      <c r="K584" s="68"/>
      <c r="L584" s="68"/>
      <c r="M584" s="68"/>
      <c r="N584" s="68"/>
      <c r="O584" s="68"/>
      <c r="P584" s="68"/>
      <c r="Q584" s="212"/>
      <c r="R584" s="68"/>
      <c r="S584" s="1012"/>
      <c r="T584" s="1012"/>
      <c r="U584" s="68"/>
      <c r="V584" s="1013"/>
      <c r="W584" s="68"/>
    </row>
    <row r="585" spans="5:23" x14ac:dyDescent="0.25">
      <c r="E585" s="43"/>
      <c r="F585" s="43"/>
      <c r="H585" s="68"/>
      <c r="I585" s="68"/>
      <c r="J585" s="68"/>
      <c r="K585" s="68"/>
      <c r="L585" s="68"/>
      <c r="M585" s="68"/>
      <c r="N585" s="68"/>
      <c r="O585" s="68"/>
      <c r="P585" s="68"/>
      <c r="Q585" s="212"/>
      <c r="R585" s="68"/>
      <c r="S585" s="1012"/>
      <c r="T585" s="1012"/>
      <c r="U585" s="68"/>
      <c r="V585" s="1013"/>
      <c r="W585" s="68"/>
    </row>
    <row r="586" spans="5:23" x14ac:dyDescent="0.25">
      <c r="E586" s="43"/>
      <c r="F586" s="43"/>
      <c r="H586" s="68"/>
      <c r="I586" s="68"/>
      <c r="J586" s="68"/>
      <c r="K586" s="68"/>
      <c r="L586" s="68"/>
      <c r="M586" s="68"/>
      <c r="N586" s="68"/>
      <c r="O586" s="68"/>
      <c r="P586" s="68"/>
      <c r="Q586" s="212"/>
      <c r="R586" s="68"/>
      <c r="S586" s="1012"/>
      <c r="T586" s="1012"/>
      <c r="U586" s="68"/>
      <c r="V586" s="1013"/>
      <c r="W586" s="68"/>
    </row>
    <row r="587" spans="5:23" x14ac:dyDescent="0.25">
      <c r="E587" s="43"/>
      <c r="F587" s="43"/>
      <c r="H587" s="68"/>
      <c r="I587" s="68"/>
      <c r="J587" s="68"/>
      <c r="K587" s="68"/>
      <c r="L587" s="68"/>
      <c r="M587" s="68"/>
      <c r="N587" s="68"/>
      <c r="O587" s="68"/>
      <c r="P587" s="68"/>
      <c r="Q587" s="212"/>
      <c r="R587" s="68"/>
      <c r="S587" s="1012"/>
      <c r="T587" s="1012"/>
      <c r="U587" s="68"/>
      <c r="V587" s="1013"/>
      <c r="W587" s="68"/>
    </row>
    <row r="588" spans="5:23" x14ac:dyDescent="0.25">
      <c r="E588" s="43"/>
      <c r="F588" s="43"/>
      <c r="H588" s="68"/>
      <c r="I588" s="68"/>
      <c r="J588" s="68"/>
      <c r="K588" s="68"/>
      <c r="L588" s="68"/>
      <c r="M588" s="68"/>
      <c r="N588" s="68"/>
      <c r="O588" s="68"/>
      <c r="P588" s="68"/>
      <c r="Q588" s="212"/>
      <c r="R588" s="68"/>
      <c r="S588" s="1012"/>
      <c r="T588" s="1012"/>
      <c r="U588" s="68"/>
      <c r="V588" s="1013"/>
      <c r="W588" s="68"/>
    </row>
    <row r="589" spans="5:23" x14ac:dyDescent="0.25">
      <c r="E589" s="43"/>
      <c r="F589" s="43"/>
      <c r="H589" s="68"/>
      <c r="I589" s="68"/>
      <c r="J589" s="68"/>
      <c r="K589" s="68"/>
      <c r="L589" s="68"/>
      <c r="M589" s="68"/>
      <c r="N589" s="68"/>
      <c r="O589" s="68"/>
      <c r="P589" s="68"/>
      <c r="Q589" s="212"/>
      <c r="R589" s="68"/>
      <c r="S589" s="1012"/>
      <c r="T589" s="1012"/>
      <c r="U589" s="68"/>
      <c r="V589" s="1013"/>
      <c r="W589" s="68"/>
    </row>
    <row r="590" spans="5:23" x14ac:dyDescent="0.25">
      <c r="E590" s="43"/>
      <c r="F590" s="43"/>
      <c r="H590" s="68"/>
      <c r="I590" s="68"/>
      <c r="J590" s="68"/>
      <c r="K590" s="68"/>
      <c r="L590" s="68"/>
      <c r="M590" s="68"/>
      <c r="N590" s="68"/>
      <c r="O590" s="68"/>
      <c r="P590" s="68"/>
      <c r="Q590" s="212"/>
      <c r="R590" s="68"/>
      <c r="S590" s="1012"/>
      <c r="T590" s="1012"/>
      <c r="U590" s="68"/>
      <c r="V590" s="1013"/>
      <c r="W590" s="68"/>
    </row>
    <row r="591" spans="5:23" x14ac:dyDescent="0.25">
      <c r="E591" s="43"/>
      <c r="F591" s="43"/>
      <c r="H591" s="68"/>
      <c r="I591" s="68"/>
      <c r="J591" s="68"/>
      <c r="K591" s="68"/>
      <c r="L591" s="68"/>
      <c r="M591" s="68"/>
      <c r="N591" s="68"/>
      <c r="O591" s="68"/>
      <c r="P591" s="68"/>
      <c r="Q591" s="212"/>
      <c r="R591" s="68"/>
      <c r="S591" s="1012"/>
      <c r="T591" s="1012"/>
      <c r="U591" s="68"/>
      <c r="V591" s="1013"/>
      <c r="W591" s="68"/>
    </row>
    <row r="592" spans="5:23" x14ac:dyDescent="0.25">
      <c r="E592" s="43"/>
      <c r="F592" s="43"/>
      <c r="H592" s="68"/>
      <c r="I592" s="68"/>
      <c r="J592" s="68"/>
      <c r="K592" s="68"/>
      <c r="L592" s="68"/>
      <c r="M592" s="68"/>
      <c r="N592" s="68"/>
      <c r="O592" s="68"/>
      <c r="P592" s="68"/>
      <c r="Q592" s="212"/>
      <c r="R592" s="68"/>
      <c r="S592" s="1012"/>
      <c r="T592" s="1012"/>
      <c r="U592" s="68"/>
      <c r="V592" s="1013"/>
      <c r="W592" s="68"/>
    </row>
    <row r="593" spans="5:23" x14ac:dyDescent="0.25">
      <c r="E593" s="43"/>
      <c r="F593" s="43"/>
      <c r="H593" s="68"/>
      <c r="I593" s="68"/>
      <c r="J593" s="68"/>
      <c r="K593" s="68"/>
      <c r="L593" s="68"/>
      <c r="M593" s="68"/>
      <c r="N593" s="68"/>
      <c r="O593" s="68"/>
      <c r="P593" s="68"/>
      <c r="Q593" s="212"/>
      <c r="R593" s="68"/>
      <c r="S593" s="1012"/>
      <c r="T593" s="1012"/>
      <c r="U593" s="68"/>
      <c r="V593" s="1013"/>
      <c r="W593" s="68"/>
    </row>
    <row r="594" spans="5:23" x14ac:dyDescent="0.25">
      <c r="E594" s="43"/>
      <c r="F594" s="43"/>
      <c r="H594" s="68"/>
      <c r="I594" s="68"/>
      <c r="J594" s="68"/>
      <c r="K594" s="68"/>
      <c r="L594" s="68"/>
      <c r="M594" s="68"/>
      <c r="N594" s="68"/>
      <c r="O594" s="68"/>
      <c r="P594" s="68"/>
      <c r="Q594" s="212"/>
      <c r="R594" s="68"/>
      <c r="S594" s="1012"/>
      <c r="T594" s="1012"/>
      <c r="U594" s="68"/>
      <c r="V594" s="1013"/>
      <c r="W594" s="68"/>
    </row>
    <row r="595" spans="5:23" x14ac:dyDescent="0.25">
      <c r="E595" s="43"/>
      <c r="F595" s="43"/>
      <c r="H595" s="68"/>
      <c r="I595" s="68"/>
      <c r="J595" s="68"/>
      <c r="K595" s="68"/>
      <c r="L595" s="68"/>
      <c r="M595" s="68"/>
      <c r="N595" s="68"/>
      <c r="O595" s="68"/>
      <c r="P595" s="68"/>
      <c r="Q595" s="212"/>
      <c r="R595" s="68"/>
      <c r="S595" s="1012"/>
      <c r="T595" s="1012"/>
      <c r="U595" s="68"/>
      <c r="V595" s="1013"/>
      <c r="W595" s="68"/>
    </row>
    <row r="596" spans="5:23" x14ac:dyDescent="0.25">
      <c r="E596" s="43"/>
      <c r="F596" s="43"/>
      <c r="H596" s="68"/>
      <c r="I596" s="68"/>
      <c r="J596" s="68"/>
      <c r="K596" s="68"/>
      <c r="L596" s="68"/>
      <c r="M596" s="68"/>
      <c r="N596" s="68"/>
      <c r="O596" s="68"/>
      <c r="P596" s="68"/>
      <c r="Q596" s="212"/>
      <c r="R596" s="68"/>
      <c r="S596" s="1012"/>
      <c r="T596" s="1012"/>
      <c r="U596" s="68"/>
      <c r="V596" s="1013"/>
      <c r="W596" s="68"/>
    </row>
    <row r="597" spans="5:23" x14ac:dyDescent="0.25">
      <c r="E597" s="43"/>
      <c r="F597" s="43"/>
      <c r="H597" s="68"/>
      <c r="I597" s="68"/>
      <c r="J597" s="68"/>
      <c r="K597" s="68"/>
      <c r="L597" s="68"/>
      <c r="M597" s="68"/>
      <c r="N597" s="68"/>
      <c r="O597" s="68"/>
      <c r="P597" s="68"/>
      <c r="Q597" s="212"/>
      <c r="R597" s="68"/>
      <c r="S597" s="1012"/>
      <c r="T597" s="1012"/>
      <c r="U597" s="68"/>
      <c r="V597" s="1013"/>
      <c r="W597" s="68"/>
    </row>
    <row r="598" spans="5:23" x14ac:dyDescent="0.25">
      <c r="E598" s="43"/>
      <c r="F598" s="43"/>
      <c r="H598" s="68"/>
      <c r="I598" s="68"/>
      <c r="J598" s="68"/>
      <c r="K598" s="68"/>
      <c r="L598" s="68"/>
      <c r="M598" s="68"/>
      <c r="N598" s="68"/>
      <c r="O598" s="68"/>
      <c r="P598" s="68"/>
      <c r="Q598" s="212"/>
      <c r="R598" s="68"/>
      <c r="S598" s="1012"/>
      <c r="T598" s="1012"/>
      <c r="U598" s="68"/>
      <c r="V598" s="1013"/>
      <c r="W598" s="68"/>
    </row>
    <row r="599" spans="5:23" x14ac:dyDescent="0.25">
      <c r="E599" s="43"/>
      <c r="F599" s="43"/>
      <c r="H599" s="68"/>
      <c r="I599" s="68"/>
      <c r="J599" s="68"/>
      <c r="K599" s="68"/>
      <c r="L599" s="68"/>
      <c r="M599" s="68"/>
      <c r="N599" s="68"/>
      <c r="O599" s="68"/>
      <c r="P599" s="68"/>
      <c r="Q599" s="212"/>
      <c r="R599" s="68"/>
      <c r="S599" s="1012"/>
      <c r="T599" s="1012"/>
      <c r="U599" s="68"/>
      <c r="V599" s="1013"/>
      <c r="W599" s="68"/>
    </row>
    <row r="600" spans="5:23" x14ac:dyDescent="0.25">
      <c r="E600" s="43"/>
      <c r="F600" s="43"/>
      <c r="H600" s="68"/>
      <c r="I600" s="68"/>
      <c r="J600" s="68"/>
      <c r="K600" s="68"/>
      <c r="L600" s="68"/>
      <c r="M600" s="68"/>
      <c r="N600" s="68"/>
      <c r="O600" s="68"/>
      <c r="P600" s="68"/>
      <c r="Q600" s="212"/>
      <c r="R600" s="68"/>
      <c r="S600" s="1012"/>
      <c r="T600" s="1012"/>
      <c r="U600" s="68"/>
      <c r="V600" s="1013"/>
      <c r="W600" s="68"/>
    </row>
    <row r="601" spans="5:23" x14ac:dyDescent="0.25">
      <c r="E601" s="43"/>
      <c r="F601" s="43"/>
      <c r="H601" s="68"/>
      <c r="I601" s="68"/>
      <c r="J601" s="68"/>
      <c r="K601" s="68"/>
      <c r="L601" s="68"/>
      <c r="M601" s="68"/>
      <c r="N601" s="68"/>
      <c r="O601" s="68"/>
      <c r="P601" s="68"/>
      <c r="Q601" s="212"/>
      <c r="R601" s="68"/>
      <c r="S601" s="1012"/>
      <c r="T601" s="1012"/>
      <c r="U601" s="68"/>
      <c r="V601" s="1013"/>
      <c r="W601" s="68"/>
    </row>
    <row r="602" spans="5:23" x14ac:dyDescent="0.25">
      <c r="E602" s="43"/>
      <c r="F602" s="43"/>
      <c r="H602" s="68"/>
      <c r="I602" s="68"/>
      <c r="J602" s="68"/>
      <c r="K602" s="68"/>
      <c r="L602" s="68"/>
      <c r="M602" s="68"/>
      <c r="N602" s="68"/>
      <c r="O602" s="68"/>
      <c r="P602" s="68"/>
      <c r="Q602" s="212"/>
      <c r="R602" s="68"/>
      <c r="S602" s="1012"/>
      <c r="T602" s="1012"/>
      <c r="U602" s="68"/>
      <c r="V602" s="1013"/>
      <c r="W602" s="68"/>
    </row>
    <row r="603" spans="5:23" x14ac:dyDescent="0.25">
      <c r="E603" s="43"/>
      <c r="F603" s="43"/>
      <c r="H603" s="68"/>
      <c r="I603" s="68"/>
      <c r="J603" s="68"/>
      <c r="K603" s="68"/>
      <c r="L603" s="68"/>
      <c r="M603" s="68"/>
      <c r="N603" s="68"/>
      <c r="O603" s="68"/>
      <c r="P603" s="68"/>
      <c r="Q603" s="212"/>
      <c r="R603" s="68"/>
      <c r="S603" s="1012"/>
      <c r="T603" s="1012"/>
      <c r="U603" s="68"/>
      <c r="V603" s="1013"/>
      <c r="W603" s="68"/>
    </row>
    <row r="604" spans="5:23" x14ac:dyDescent="0.25">
      <c r="E604" s="43"/>
      <c r="F604" s="43"/>
      <c r="H604" s="68"/>
      <c r="I604" s="68"/>
      <c r="J604" s="68"/>
      <c r="K604" s="68"/>
      <c r="L604" s="68"/>
      <c r="M604" s="68"/>
      <c r="N604" s="68"/>
      <c r="O604" s="68"/>
      <c r="P604" s="68"/>
      <c r="Q604" s="212"/>
      <c r="R604" s="68"/>
      <c r="S604" s="1012"/>
      <c r="T604" s="1012"/>
      <c r="U604" s="68"/>
      <c r="V604" s="1013"/>
      <c r="W604" s="68"/>
    </row>
    <row r="605" spans="5:23" x14ac:dyDescent="0.25">
      <c r="E605" s="43"/>
      <c r="F605" s="43"/>
      <c r="H605" s="68"/>
      <c r="I605" s="68"/>
      <c r="J605" s="68"/>
      <c r="K605" s="68"/>
      <c r="L605" s="68"/>
      <c r="M605" s="68"/>
      <c r="N605" s="68"/>
      <c r="O605" s="68"/>
      <c r="P605" s="68"/>
      <c r="Q605" s="212"/>
      <c r="R605" s="68"/>
      <c r="S605" s="1012"/>
      <c r="T605" s="1012"/>
      <c r="U605" s="68"/>
      <c r="V605" s="1013"/>
      <c r="W605" s="68"/>
    </row>
    <row r="606" spans="5:23" x14ac:dyDescent="0.25">
      <c r="E606" s="43"/>
      <c r="F606" s="43"/>
      <c r="H606" s="68"/>
      <c r="I606" s="68"/>
      <c r="J606" s="68"/>
      <c r="K606" s="68"/>
      <c r="L606" s="68"/>
      <c r="M606" s="68"/>
      <c r="N606" s="68"/>
      <c r="O606" s="68"/>
      <c r="P606" s="68"/>
      <c r="Q606" s="212"/>
      <c r="R606" s="68"/>
      <c r="S606" s="1012"/>
      <c r="T606" s="1012"/>
      <c r="U606" s="68"/>
      <c r="V606" s="1013"/>
      <c r="W606" s="68"/>
    </row>
    <row r="607" spans="5:23" x14ac:dyDescent="0.25">
      <c r="E607" s="43"/>
      <c r="F607" s="43"/>
      <c r="H607" s="68"/>
      <c r="I607" s="68"/>
      <c r="J607" s="68"/>
      <c r="K607" s="68"/>
      <c r="L607" s="68"/>
      <c r="M607" s="68"/>
      <c r="N607" s="68"/>
      <c r="O607" s="68"/>
      <c r="P607" s="68"/>
      <c r="Q607" s="212"/>
      <c r="R607" s="68"/>
      <c r="S607" s="1012"/>
      <c r="T607" s="1012"/>
      <c r="U607" s="68"/>
      <c r="V607" s="1013"/>
      <c r="W607" s="68"/>
    </row>
    <row r="608" spans="5:23" x14ac:dyDescent="0.25">
      <c r="E608" s="43"/>
      <c r="F608" s="43"/>
      <c r="H608" s="68"/>
      <c r="I608" s="68"/>
      <c r="J608" s="68"/>
      <c r="K608" s="68"/>
      <c r="L608" s="68"/>
      <c r="M608" s="68"/>
      <c r="N608" s="68"/>
      <c r="O608" s="68"/>
      <c r="P608" s="68"/>
      <c r="Q608" s="212"/>
      <c r="R608" s="68"/>
      <c r="S608" s="1012"/>
      <c r="T608" s="1012"/>
      <c r="U608" s="68"/>
      <c r="V608" s="1013"/>
      <c r="W608" s="68"/>
    </row>
    <row r="609" spans="5:23" x14ac:dyDescent="0.25">
      <c r="E609" s="43"/>
      <c r="F609" s="43"/>
      <c r="H609" s="68"/>
      <c r="I609" s="68"/>
      <c r="J609" s="68"/>
      <c r="K609" s="68"/>
      <c r="L609" s="68"/>
      <c r="M609" s="68"/>
      <c r="N609" s="68"/>
      <c r="O609" s="68"/>
      <c r="P609" s="68"/>
      <c r="Q609" s="212"/>
      <c r="R609" s="68"/>
      <c r="S609" s="1012"/>
      <c r="T609" s="1012"/>
      <c r="U609" s="68"/>
      <c r="V609" s="1013"/>
      <c r="W609" s="68"/>
    </row>
    <row r="610" spans="5:23" x14ac:dyDescent="0.25">
      <c r="E610" s="43"/>
      <c r="F610" s="43"/>
      <c r="H610" s="68"/>
      <c r="I610" s="68"/>
      <c r="J610" s="68"/>
      <c r="K610" s="68"/>
      <c r="L610" s="68"/>
      <c r="M610" s="68"/>
      <c r="N610" s="68"/>
      <c r="O610" s="68"/>
      <c r="P610" s="68"/>
      <c r="Q610" s="212"/>
      <c r="R610" s="68"/>
      <c r="S610" s="1012"/>
      <c r="T610" s="1012"/>
      <c r="U610" s="68"/>
      <c r="V610" s="1013"/>
      <c r="W610" s="68"/>
    </row>
    <row r="611" spans="5:23" x14ac:dyDescent="0.25">
      <c r="E611" s="43"/>
      <c r="F611" s="43"/>
      <c r="H611" s="68"/>
      <c r="I611" s="68"/>
      <c r="J611" s="68"/>
      <c r="K611" s="68"/>
      <c r="L611" s="68"/>
      <c r="M611" s="68"/>
      <c r="N611" s="68"/>
      <c r="O611" s="68"/>
      <c r="P611" s="68"/>
      <c r="Q611" s="212"/>
      <c r="R611" s="68"/>
      <c r="S611" s="1012"/>
      <c r="T611" s="1012"/>
      <c r="U611" s="68"/>
      <c r="V611" s="1013"/>
      <c r="W611" s="68"/>
    </row>
    <row r="612" spans="5:23" x14ac:dyDescent="0.25">
      <c r="E612" s="43"/>
      <c r="F612" s="43"/>
      <c r="H612" s="68"/>
      <c r="I612" s="68"/>
      <c r="J612" s="68"/>
      <c r="K612" s="68"/>
      <c r="L612" s="68"/>
      <c r="M612" s="68"/>
      <c r="N612" s="68"/>
      <c r="O612" s="68"/>
      <c r="P612" s="68"/>
      <c r="Q612" s="212"/>
      <c r="R612" s="68"/>
      <c r="S612" s="1012"/>
      <c r="T612" s="1012"/>
      <c r="U612" s="68"/>
      <c r="V612" s="1013"/>
      <c r="W612" s="68"/>
    </row>
    <row r="613" spans="5:23" x14ac:dyDescent="0.25">
      <c r="E613" s="43"/>
      <c r="F613" s="43"/>
      <c r="H613" s="68"/>
      <c r="I613" s="68"/>
      <c r="J613" s="68"/>
      <c r="K613" s="68"/>
      <c r="L613" s="68"/>
      <c r="M613" s="68"/>
      <c r="N613" s="68"/>
      <c r="O613" s="68"/>
      <c r="P613" s="68"/>
      <c r="Q613" s="212"/>
      <c r="R613" s="68"/>
      <c r="S613" s="1012"/>
      <c r="T613" s="1012"/>
      <c r="U613" s="68"/>
      <c r="V613" s="1013"/>
      <c r="W613" s="68"/>
    </row>
    <row r="614" spans="5:23" x14ac:dyDescent="0.25">
      <c r="E614" s="43"/>
      <c r="F614" s="43"/>
      <c r="H614" s="68"/>
      <c r="I614" s="68"/>
      <c r="J614" s="68"/>
      <c r="K614" s="68"/>
      <c r="L614" s="68"/>
      <c r="M614" s="68"/>
      <c r="N614" s="68"/>
      <c r="O614" s="68"/>
      <c r="P614" s="68"/>
      <c r="Q614" s="212"/>
      <c r="R614" s="68"/>
      <c r="S614" s="1012"/>
      <c r="T614" s="1012"/>
      <c r="U614" s="68"/>
      <c r="V614" s="1013"/>
      <c r="W614" s="68"/>
    </row>
    <row r="615" spans="5:23" x14ac:dyDescent="0.25">
      <c r="E615" s="43"/>
      <c r="F615" s="43"/>
      <c r="H615" s="68"/>
      <c r="I615" s="68"/>
      <c r="J615" s="68"/>
      <c r="K615" s="68"/>
      <c r="L615" s="68"/>
      <c r="M615" s="68"/>
      <c r="N615" s="68"/>
      <c r="O615" s="68"/>
      <c r="P615" s="68"/>
      <c r="Q615" s="212"/>
      <c r="R615" s="68"/>
      <c r="S615" s="1012"/>
      <c r="T615" s="1012"/>
      <c r="U615" s="68"/>
      <c r="V615" s="1013"/>
      <c r="W615" s="68"/>
    </row>
    <row r="616" spans="5:23" x14ac:dyDescent="0.25">
      <c r="E616" s="43"/>
      <c r="F616" s="43"/>
      <c r="H616" s="68"/>
      <c r="I616" s="68"/>
      <c r="J616" s="68"/>
      <c r="K616" s="68"/>
      <c r="L616" s="68"/>
      <c r="M616" s="68"/>
      <c r="N616" s="68"/>
      <c r="O616" s="68"/>
      <c r="P616" s="68"/>
      <c r="Q616" s="212"/>
      <c r="R616" s="68"/>
      <c r="S616" s="1012"/>
      <c r="T616" s="1012"/>
      <c r="U616" s="68"/>
      <c r="V616" s="1013"/>
      <c r="W616" s="68"/>
    </row>
    <row r="617" spans="5:23" x14ac:dyDescent="0.25">
      <c r="E617" s="43"/>
      <c r="F617" s="43"/>
      <c r="H617" s="68"/>
      <c r="I617" s="68"/>
      <c r="J617" s="68"/>
      <c r="K617" s="68"/>
      <c r="L617" s="68"/>
      <c r="M617" s="68"/>
      <c r="N617" s="68"/>
      <c r="O617" s="68"/>
      <c r="P617" s="68"/>
      <c r="Q617" s="212"/>
      <c r="R617" s="68"/>
      <c r="S617" s="1012"/>
      <c r="T617" s="1012"/>
      <c r="U617" s="68"/>
      <c r="V617" s="1013"/>
      <c r="W617" s="68"/>
    </row>
    <row r="618" spans="5:23" x14ac:dyDescent="0.25">
      <c r="E618" s="43"/>
      <c r="F618" s="43"/>
      <c r="H618" s="68"/>
      <c r="I618" s="68"/>
      <c r="J618" s="68"/>
      <c r="K618" s="68"/>
      <c r="L618" s="68"/>
      <c r="M618" s="68"/>
      <c r="N618" s="68"/>
      <c r="O618" s="68"/>
      <c r="P618" s="68"/>
      <c r="Q618" s="212"/>
      <c r="R618" s="68"/>
      <c r="S618" s="1012"/>
      <c r="T618" s="1012"/>
      <c r="U618" s="68"/>
      <c r="V618" s="1013"/>
      <c r="W618" s="68"/>
    </row>
    <row r="619" spans="5:23" x14ac:dyDescent="0.25">
      <c r="E619" s="43"/>
      <c r="F619" s="43"/>
      <c r="H619" s="68"/>
      <c r="I619" s="68"/>
      <c r="J619" s="68"/>
      <c r="K619" s="68"/>
      <c r="L619" s="68"/>
      <c r="M619" s="68"/>
      <c r="N619" s="68"/>
      <c r="O619" s="68"/>
      <c r="P619" s="68"/>
      <c r="Q619" s="212"/>
      <c r="R619" s="68"/>
      <c r="S619" s="1012"/>
      <c r="T619" s="1012"/>
      <c r="U619" s="68"/>
      <c r="V619" s="1013"/>
      <c r="W619" s="68"/>
    </row>
    <row r="620" spans="5:23" x14ac:dyDescent="0.25">
      <c r="E620" s="43"/>
      <c r="F620" s="43"/>
      <c r="H620" s="68"/>
      <c r="I620" s="68"/>
      <c r="J620" s="68"/>
      <c r="K620" s="68"/>
      <c r="L620" s="68"/>
      <c r="M620" s="68"/>
      <c r="N620" s="68"/>
      <c r="O620" s="68"/>
      <c r="P620" s="68"/>
      <c r="Q620" s="212"/>
      <c r="R620" s="68"/>
      <c r="S620" s="1012"/>
      <c r="T620" s="1012"/>
      <c r="U620" s="68"/>
      <c r="V620" s="1013"/>
      <c r="W620" s="68"/>
    </row>
    <row r="621" spans="5:23" x14ac:dyDescent="0.25">
      <c r="E621" s="43"/>
      <c r="F621" s="43"/>
      <c r="H621" s="68"/>
      <c r="I621" s="68"/>
      <c r="J621" s="68"/>
      <c r="K621" s="68"/>
      <c r="L621" s="68"/>
      <c r="M621" s="68"/>
      <c r="N621" s="68"/>
      <c r="O621" s="68"/>
      <c r="P621" s="68"/>
      <c r="Q621" s="212"/>
      <c r="R621" s="68"/>
      <c r="S621" s="1012"/>
      <c r="T621" s="1012"/>
      <c r="U621" s="68"/>
      <c r="V621" s="1013"/>
      <c r="W621" s="68"/>
    </row>
    <row r="622" spans="5:23" x14ac:dyDescent="0.25">
      <c r="E622" s="43"/>
      <c r="F622" s="43"/>
      <c r="H622" s="68"/>
      <c r="I622" s="68"/>
      <c r="J622" s="68"/>
      <c r="K622" s="68"/>
      <c r="L622" s="68"/>
      <c r="M622" s="68"/>
      <c r="N622" s="68"/>
      <c r="O622" s="68"/>
      <c r="P622" s="68"/>
      <c r="Q622" s="212"/>
      <c r="R622" s="68"/>
      <c r="S622" s="1012"/>
      <c r="T622" s="1012"/>
      <c r="U622" s="68"/>
      <c r="V622" s="1013"/>
      <c r="W622" s="68"/>
    </row>
    <row r="623" spans="5:23" x14ac:dyDescent="0.25">
      <c r="E623" s="43"/>
      <c r="F623" s="43"/>
      <c r="H623" s="68"/>
      <c r="I623" s="68"/>
      <c r="J623" s="68"/>
      <c r="K623" s="68"/>
      <c r="L623" s="68"/>
      <c r="M623" s="68"/>
      <c r="N623" s="68"/>
      <c r="O623" s="68"/>
      <c r="P623" s="68"/>
      <c r="Q623" s="212"/>
      <c r="R623" s="68"/>
      <c r="S623" s="1012"/>
      <c r="T623" s="1012"/>
      <c r="U623" s="68"/>
      <c r="V623" s="1013"/>
      <c r="W623" s="68"/>
    </row>
    <row r="624" spans="5:23" x14ac:dyDescent="0.25">
      <c r="E624" s="43"/>
      <c r="F624" s="43"/>
      <c r="H624" s="68"/>
      <c r="I624" s="68"/>
      <c r="J624" s="68"/>
      <c r="K624" s="68"/>
      <c r="L624" s="68"/>
      <c r="M624" s="68"/>
      <c r="N624" s="68"/>
      <c r="O624" s="68"/>
      <c r="P624" s="68"/>
      <c r="Q624" s="212"/>
      <c r="R624" s="68"/>
      <c r="S624" s="1012"/>
      <c r="T624" s="1012"/>
      <c r="U624" s="68"/>
      <c r="V624" s="1013"/>
      <c r="W624" s="68"/>
    </row>
    <row r="625" spans="5:23" x14ac:dyDescent="0.25">
      <c r="E625" s="43"/>
      <c r="F625" s="43"/>
      <c r="H625" s="68"/>
      <c r="I625" s="68"/>
      <c r="J625" s="68"/>
      <c r="K625" s="68"/>
      <c r="L625" s="68"/>
      <c r="M625" s="68"/>
      <c r="N625" s="68"/>
      <c r="O625" s="68"/>
      <c r="P625" s="68"/>
      <c r="Q625" s="212"/>
      <c r="R625" s="68"/>
      <c r="S625" s="1012"/>
      <c r="T625" s="1012"/>
      <c r="U625" s="68"/>
      <c r="V625" s="1013"/>
      <c r="W625" s="68"/>
    </row>
    <row r="626" spans="5:23" x14ac:dyDescent="0.25">
      <c r="E626" s="43"/>
      <c r="F626" s="43"/>
      <c r="H626" s="68"/>
      <c r="I626" s="68"/>
      <c r="J626" s="68"/>
      <c r="K626" s="68"/>
      <c r="L626" s="68"/>
      <c r="M626" s="68"/>
      <c r="N626" s="68"/>
      <c r="O626" s="68"/>
      <c r="P626" s="68"/>
      <c r="Q626" s="212"/>
      <c r="R626" s="68"/>
      <c r="S626" s="1012"/>
      <c r="T626" s="1012"/>
      <c r="U626" s="68"/>
      <c r="V626" s="1013"/>
      <c r="W626" s="68"/>
    </row>
    <row r="627" spans="5:23" x14ac:dyDescent="0.25">
      <c r="E627" s="43"/>
      <c r="F627" s="43"/>
      <c r="H627" s="68"/>
      <c r="I627" s="68"/>
      <c r="J627" s="68"/>
      <c r="K627" s="68"/>
      <c r="L627" s="68"/>
      <c r="M627" s="68"/>
      <c r="N627" s="68"/>
      <c r="O627" s="68"/>
      <c r="P627" s="68"/>
      <c r="Q627" s="212"/>
      <c r="R627" s="68"/>
      <c r="S627" s="1012"/>
      <c r="T627" s="1012"/>
      <c r="U627" s="68"/>
      <c r="V627" s="1013"/>
      <c r="W627" s="68"/>
    </row>
    <row r="628" spans="5:23" x14ac:dyDescent="0.25">
      <c r="E628" s="43"/>
      <c r="F628" s="43"/>
      <c r="H628" s="68"/>
      <c r="I628" s="68"/>
      <c r="J628" s="68"/>
      <c r="K628" s="68"/>
      <c r="L628" s="68"/>
      <c r="M628" s="68"/>
      <c r="N628" s="68"/>
      <c r="O628" s="68"/>
      <c r="P628" s="68"/>
      <c r="Q628" s="212"/>
      <c r="R628" s="68"/>
      <c r="S628" s="1012"/>
      <c r="T628" s="1012"/>
      <c r="U628" s="68"/>
      <c r="V628" s="1013"/>
      <c r="W628" s="68"/>
    </row>
    <row r="629" spans="5:23" x14ac:dyDescent="0.25">
      <c r="E629" s="43"/>
      <c r="F629" s="43"/>
      <c r="H629" s="68"/>
      <c r="I629" s="68"/>
      <c r="J629" s="68"/>
      <c r="K629" s="68"/>
      <c r="L629" s="68"/>
      <c r="M629" s="68"/>
      <c r="N629" s="68"/>
      <c r="O629" s="68"/>
      <c r="P629" s="68"/>
      <c r="Q629" s="212"/>
      <c r="R629" s="68"/>
      <c r="S629" s="1012"/>
      <c r="T629" s="1012"/>
      <c r="U629" s="68"/>
      <c r="V629" s="1013"/>
      <c r="W629" s="68"/>
    </row>
    <row r="630" spans="5:23" x14ac:dyDescent="0.25">
      <c r="E630" s="43"/>
      <c r="F630" s="43"/>
      <c r="H630" s="68"/>
      <c r="I630" s="68"/>
      <c r="J630" s="68"/>
      <c r="K630" s="68"/>
      <c r="L630" s="68"/>
      <c r="M630" s="68"/>
      <c r="N630" s="68"/>
      <c r="O630" s="68"/>
      <c r="P630" s="68"/>
      <c r="Q630" s="212"/>
      <c r="R630" s="68"/>
      <c r="S630" s="1012"/>
      <c r="T630" s="1012"/>
      <c r="U630" s="68"/>
      <c r="V630" s="1013"/>
      <c r="W630" s="68"/>
    </row>
    <row r="631" spans="5:23" x14ac:dyDescent="0.25">
      <c r="E631" s="43"/>
      <c r="F631" s="43"/>
      <c r="H631" s="68"/>
      <c r="I631" s="68"/>
      <c r="J631" s="68"/>
      <c r="K631" s="68"/>
      <c r="L631" s="68"/>
      <c r="M631" s="68"/>
      <c r="N631" s="68"/>
      <c r="O631" s="68"/>
      <c r="P631" s="68"/>
      <c r="Q631" s="212"/>
      <c r="R631" s="68"/>
      <c r="S631" s="1012"/>
      <c r="T631" s="1012"/>
      <c r="U631" s="68"/>
      <c r="V631" s="1013"/>
      <c r="W631" s="68"/>
    </row>
    <row r="632" spans="5:23" x14ac:dyDescent="0.25">
      <c r="E632" s="43"/>
      <c r="F632" s="43"/>
      <c r="H632" s="68"/>
      <c r="I632" s="68"/>
      <c r="J632" s="68"/>
      <c r="K632" s="68"/>
      <c r="L632" s="68"/>
      <c r="M632" s="68"/>
      <c r="N632" s="68"/>
      <c r="O632" s="68"/>
      <c r="P632" s="68"/>
      <c r="Q632" s="212"/>
      <c r="R632" s="68"/>
      <c r="S632" s="1012"/>
      <c r="T632" s="1012"/>
      <c r="U632" s="68"/>
      <c r="V632" s="1013"/>
      <c r="W632" s="68"/>
    </row>
    <row r="633" spans="5:23" x14ac:dyDescent="0.25">
      <c r="E633" s="43"/>
      <c r="F633" s="43"/>
      <c r="H633" s="68"/>
      <c r="I633" s="68"/>
      <c r="J633" s="68"/>
      <c r="K633" s="68"/>
      <c r="L633" s="68"/>
      <c r="M633" s="68"/>
      <c r="N633" s="68"/>
      <c r="O633" s="68"/>
      <c r="P633" s="68"/>
      <c r="Q633" s="212"/>
      <c r="R633" s="68"/>
      <c r="S633" s="1012"/>
      <c r="T633" s="1012"/>
      <c r="U633" s="68"/>
      <c r="V633" s="1013"/>
      <c r="W633" s="68"/>
    </row>
    <row r="634" spans="5:23" x14ac:dyDescent="0.25">
      <c r="E634" s="43"/>
      <c r="F634" s="43"/>
      <c r="H634" s="68"/>
      <c r="I634" s="68"/>
      <c r="J634" s="68"/>
      <c r="K634" s="68"/>
      <c r="L634" s="68"/>
      <c r="M634" s="68"/>
      <c r="N634" s="68"/>
      <c r="O634" s="68"/>
      <c r="P634" s="68"/>
      <c r="Q634" s="212"/>
      <c r="R634" s="68"/>
      <c r="S634" s="1012"/>
      <c r="T634" s="1012"/>
      <c r="U634" s="68"/>
      <c r="V634" s="1013"/>
      <c r="W634" s="68"/>
    </row>
    <row r="635" spans="5:23" x14ac:dyDescent="0.25">
      <c r="E635" s="43"/>
      <c r="F635" s="43"/>
      <c r="H635" s="68"/>
      <c r="I635" s="68"/>
      <c r="J635" s="68"/>
      <c r="K635" s="68"/>
      <c r="L635" s="68"/>
      <c r="M635" s="68"/>
      <c r="N635" s="68"/>
      <c r="O635" s="68"/>
      <c r="P635" s="68"/>
      <c r="Q635" s="212"/>
      <c r="R635" s="68"/>
      <c r="S635" s="1012"/>
      <c r="T635" s="1012"/>
      <c r="U635" s="68"/>
      <c r="V635" s="1013"/>
      <c r="W635" s="68"/>
    </row>
    <row r="636" spans="5:23" x14ac:dyDescent="0.25">
      <c r="E636" s="43"/>
      <c r="F636" s="43"/>
      <c r="H636" s="68"/>
      <c r="I636" s="68"/>
      <c r="J636" s="68"/>
      <c r="K636" s="68"/>
      <c r="L636" s="68"/>
      <c r="M636" s="68"/>
      <c r="N636" s="68"/>
      <c r="O636" s="68"/>
      <c r="P636" s="68"/>
      <c r="Q636" s="212"/>
      <c r="R636" s="68"/>
      <c r="S636" s="1012"/>
      <c r="T636" s="1012"/>
      <c r="U636" s="68"/>
      <c r="V636" s="1013"/>
      <c r="W636" s="68"/>
    </row>
    <row r="637" spans="5:23" x14ac:dyDescent="0.25">
      <c r="E637" s="43"/>
      <c r="F637" s="43"/>
      <c r="H637" s="68"/>
      <c r="I637" s="68"/>
      <c r="J637" s="68"/>
      <c r="K637" s="68"/>
      <c r="L637" s="68"/>
      <c r="M637" s="68"/>
      <c r="N637" s="68"/>
      <c r="O637" s="68"/>
      <c r="P637" s="68"/>
      <c r="Q637" s="212"/>
      <c r="R637" s="68"/>
      <c r="S637" s="1012"/>
      <c r="T637" s="1012"/>
      <c r="U637" s="68"/>
      <c r="V637" s="1013"/>
      <c r="W637" s="68"/>
    </row>
    <row r="638" spans="5:23" x14ac:dyDescent="0.25">
      <c r="E638" s="43"/>
      <c r="F638" s="43"/>
      <c r="H638" s="68"/>
      <c r="I638" s="68"/>
      <c r="J638" s="68"/>
      <c r="K638" s="68"/>
      <c r="L638" s="68"/>
      <c r="M638" s="68"/>
      <c r="N638" s="68"/>
      <c r="O638" s="68"/>
      <c r="P638" s="68"/>
      <c r="Q638" s="212"/>
      <c r="R638" s="68"/>
      <c r="S638" s="1012"/>
      <c r="T638" s="1012"/>
      <c r="U638" s="68"/>
      <c r="V638" s="1013"/>
      <c r="W638" s="68"/>
    </row>
    <row r="639" spans="5:23" x14ac:dyDescent="0.25">
      <c r="E639" s="43"/>
      <c r="F639" s="43"/>
      <c r="H639" s="68"/>
      <c r="I639" s="68"/>
      <c r="J639" s="68"/>
      <c r="K639" s="68"/>
      <c r="L639" s="68"/>
      <c r="M639" s="68"/>
      <c r="N639" s="68"/>
      <c r="O639" s="68"/>
      <c r="P639" s="68"/>
      <c r="Q639" s="212"/>
      <c r="R639" s="68"/>
      <c r="S639" s="1012"/>
      <c r="T639" s="1012"/>
      <c r="U639" s="68"/>
      <c r="V639" s="1013"/>
      <c r="W639" s="68"/>
    </row>
    <row r="640" spans="5:23" x14ac:dyDescent="0.25">
      <c r="E640" s="43"/>
      <c r="F640" s="43"/>
      <c r="H640" s="68"/>
      <c r="I640" s="68"/>
      <c r="J640" s="68"/>
      <c r="K640" s="68"/>
      <c r="L640" s="68"/>
      <c r="M640" s="68"/>
      <c r="N640" s="68"/>
      <c r="O640" s="68"/>
      <c r="P640" s="68"/>
      <c r="Q640" s="212"/>
      <c r="R640" s="68"/>
      <c r="S640" s="1012"/>
      <c r="T640" s="1012"/>
      <c r="U640" s="68"/>
      <c r="V640" s="1013"/>
      <c r="W640" s="68"/>
    </row>
    <row r="641" spans="5:23" x14ac:dyDescent="0.25">
      <c r="E641" s="43"/>
      <c r="F641" s="43"/>
      <c r="H641" s="68"/>
      <c r="I641" s="68"/>
      <c r="J641" s="68"/>
      <c r="K641" s="68"/>
      <c r="L641" s="68"/>
      <c r="M641" s="68"/>
      <c r="N641" s="68"/>
      <c r="O641" s="68"/>
      <c r="P641" s="68"/>
      <c r="Q641" s="212"/>
      <c r="R641" s="68"/>
      <c r="S641" s="1012"/>
      <c r="T641" s="1012"/>
      <c r="U641" s="68"/>
      <c r="V641" s="1013"/>
      <c r="W641" s="68"/>
    </row>
    <row r="642" spans="5:23" x14ac:dyDescent="0.25">
      <c r="E642" s="43"/>
      <c r="F642" s="43"/>
      <c r="H642" s="68"/>
      <c r="I642" s="68"/>
      <c r="J642" s="68"/>
      <c r="K642" s="68"/>
      <c r="L642" s="68"/>
      <c r="M642" s="68"/>
      <c r="N642" s="68"/>
      <c r="O642" s="68"/>
      <c r="P642" s="68"/>
      <c r="Q642" s="212"/>
      <c r="R642" s="68"/>
      <c r="S642" s="1012"/>
      <c r="T642" s="1012"/>
      <c r="U642" s="68"/>
      <c r="V642" s="1013"/>
      <c r="W642" s="68"/>
    </row>
    <row r="643" spans="5:23" x14ac:dyDescent="0.25">
      <c r="E643" s="43"/>
      <c r="F643" s="43"/>
      <c r="H643" s="68"/>
      <c r="I643" s="68"/>
      <c r="J643" s="68"/>
      <c r="K643" s="68"/>
      <c r="L643" s="68"/>
      <c r="M643" s="68"/>
      <c r="N643" s="68"/>
      <c r="O643" s="68"/>
      <c r="P643" s="68"/>
      <c r="Q643" s="212"/>
      <c r="R643" s="68"/>
      <c r="S643" s="1012"/>
      <c r="T643" s="1012"/>
      <c r="U643" s="68"/>
      <c r="V643" s="1013"/>
      <c r="W643" s="68"/>
    </row>
    <row r="644" spans="5:23" x14ac:dyDescent="0.25">
      <c r="E644" s="43"/>
      <c r="F644" s="43"/>
      <c r="H644" s="68"/>
      <c r="I644" s="68"/>
      <c r="J644" s="68"/>
      <c r="K644" s="68"/>
      <c r="L644" s="68"/>
      <c r="M644" s="68"/>
      <c r="N644" s="68"/>
      <c r="O644" s="68"/>
      <c r="P644" s="68"/>
      <c r="Q644" s="212"/>
      <c r="R644" s="68"/>
      <c r="S644" s="1012"/>
      <c r="T644" s="1012"/>
      <c r="U644" s="68"/>
      <c r="V644" s="1013"/>
      <c r="W644" s="68"/>
    </row>
    <row r="645" spans="5:23" x14ac:dyDescent="0.25">
      <c r="E645" s="43"/>
      <c r="F645" s="43"/>
      <c r="H645" s="68"/>
      <c r="I645" s="68"/>
      <c r="J645" s="68"/>
      <c r="K645" s="68"/>
      <c r="L645" s="68"/>
      <c r="M645" s="68"/>
      <c r="N645" s="68"/>
      <c r="O645" s="68"/>
      <c r="P645" s="68"/>
      <c r="Q645" s="212"/>
      <c r="R645" s="68"/>
      <c r="S645" s="1012"/>
      <c r="T645" s="1012"/>
      <c r="U645" s="68"/>
      <c r="V645" s="1013"/>
      <c r="W645" s="68"/>
    </row>
    <row r="646" spans="5:23" x14ac:dyDescent="0.25">
      <c r="E646" s="43"/>
      <c r="F646" s="43"/>
      <c r="H646" s="68"/>
      <c r="I646" s="68"/>
      <c r="J646" s="68"/>
      <c r="K646" s="68"/>
      <c r="L646" s="68"/>
      <c r="M646" s="68"/>
      <c r="N646" s="68"/>
      <c r="O646" s="68"/>
      <c r="P646" s="68"/>
      <c r="Q646" s="212"/>
      <c r="R646" s="68"/>
      <c r="S646" s="1012"/>
      <c r="T646" s="1012"/>
      <c r="U646" s="68"/>
      <c r="V646" s="1013"/>
      <c r="W646" s="68"/>
    </row>
    <row r="647" spans="5:23" x14ac:dyDescent="0.25">
      <c r="E647" s="43"/>
      <c r="F647" s="43"/>
      <c r="H647" s="68"/>
      <c r="I647" s="68"/>
      <c r="J647" s="68"/>
      <c r="K647" s="68"/>
      <c r="L647" s="68"/>
      <c r="M647" s="68"/>
      <c r="N647" s="68"/>
      <c r="O647" s="68"/>
      <c r="P647" s="68"/>
      <c r="Q647" s="212"/>
      <c r="R647" s="68"/>
      <c r="S647" s="1012"/>
      <c r="T647" s="1012"/>
      <c r="U647" s="68"/>
      <c r="V647" s="1013"/>
      <c r="W647" s="68"/>
    </row>
    <row r="648" spans="5:23" x14ac:dyDescent="0.25">
      <c r="E648" s="43"/>
      <c r="F648" s="43"/>
      <c r="H648" s="68"/>
      <c r="I648" s="68"/>
      <c r="J648" s="68"/>
      <c r="K648" s="68"/>
      <c r="L648" s="68"/>
      <c r="M648" s="68"/>
      <c r="N648" s="68"/>
      <c r="O648" s="68"/>
      <c r="P648" s="68"/>
      <c r="Q648" s="212"/>
      <c r="R648" s="68"/>
      <c r="S648" s="1012"/>
      <c r="T648" s="1012"/>
      <c r="U648" s="68"/>
      <c r="V648" s="1013"/>
      <c r="W648" s="68"/>
    </row>
    <row r="649" spans="5:23" x14ac:dyDescent="0.25">
      <c r="E649" s="43"/>
      <c r="F649" s="43"/>
      <c r="H649" s="68"/>
      <c r="I649" s="68"/>
      <c r="J649" s="68"/>
      <c r="K649" s="68"/>
      <c r="L649" s="68"/>
      <c r="M649" s="68"/>
      <c r="N649" s="68"/>
      <c r="O649" s="68"/>
      <c r="P649" s="68"/>
      <c r="Q649" s="212"/>
      <c r="R649" s="68"/>
      <c r="S649" s="1012"/>
      <c r="T649" s="1012"/>
      <c r="U649" s="68"/>
      <c r="V649" s="1013"/>
      <c r="W649" s="68"/>
    </row>
    <row r="650" spans="5:23" x14ac:dyDescent="0.25">
      <c r="E650" s="43"/>
      <c r="F650" s="43"/>
      <c r="H650" s="68"/>
      <c r="I650" s="68"/>
      <c r="J650" s="68"/>
      <c r="K650" s="68"/>
      <c r="L650" s="68"/>
      <c r="M650" s="68"/>
      <c r="N650" s="68"/>
      <c r="O650" s="68"/>
      <c r="P650" s="68"/>
      <c r="Q650" s="212"/>
      <c r="R650" s="68"/>
      <c r="S650" s="1012"/>
      <c r="T650" s="1012"/>
      <c r="U650" s="68"/>
      <c r="V650" s="1013"/>
      <c r="W650" s="68"/>
    </row>
    <row r="651" spans="5:23" x14ac:dyDescent="0.25">
      <c r="E651" s="43"/>
      <c r="F651" s="43"/>
      <c r="H651" s="68"/>
      <c r="I651" s="68"/>
      <c r="J651" s="68"/>
      <c r="K651" s="68"/>
      <c r="L651" s="68"/>
      <c r="M651" s="68"/>
      <c r="N651" s="68"/>
      <c r="O651" s="68"/>
      <c r="P651" s="68"/>
      <c r="Q651" s="212"/>
      <c r="R651" s="68"/>
      <c r="S651" s="1012"/>
      <c r="T651" s="1012"/>
      <c r="U651" s="68"/>
      <c r="V651" s="1013"/>
      <c r="W651" s="68"/>
    </row>
    <row r="652" spans="5:23" x14ac:dyDescent="0.25">
      <c r="E652" s="43"/>
      <c r="F652" s="43"/>
      <c r="H652" s="68"/>
      <c r="I652" s="68"/>
      <c r="J652" s="68"/>
      <c r="K652" s="68"/>
      <c r="L652" s="68"/>
      <c r="M652" s="68"/>
      <c r="N652" s="68"/>
      <c r="O652" s="68"/>
      <c r="P652" s="68"/>
      <c r="Q652" s="212"/>
      <c r="R652" s="68"/>
      <c r="S652" s="1012"/>
      <c r="T652" s="1012"/>
      <c r="U652" s="68"/>
      <c r="V652" s="1013"/>
      <c r="W652" s="68"/>
    </row>
    <row r="653" spans="5:23" x14ac:dyDescent="0.25">
      <c r="E653" s="43"/>
      <c r="F653" s="43"/>
      <c r="H653" s="68"/>
      <c r="I653" s="68"/>
      <c r="J653" s="68"/>
      <c r="K653" s="68"/>
      <c r="L653" s="68"/>
      <c r="M653" s="68"/>
      <c r="N653" s="68"/>
      <c r="O653" s="68"/>
      <c r="P653" s="68"/>
      <c r="Q653" s="212"/>
      <c r="R653" s="68"/>
      <c r="S653" s="1012"/>
      <c r="T653" s="1012"/>
      <c r="U653" s="68"/>
      <c r="V653" s="1013"/>
      <c r="W653" s="68"/>
    </row>
    <row r="654" spans="5:23" x14ac:dyDescent="0.25">
      <c r="E654" s="43"/>
      <c r="F654" s="43"/>
      <c r="H654" s="68"/>
      <c r="I654" s="68"/>
      <c r="J654" s="68"/>
      <c r="K654" s="68"/>
      <c r="L654" s="68"/>
      <c r="M654" s="68"/>
      <c r="N654" s="68"/>
      <c r="O654" s="68"/>
      <c r="P654" s="68"/>
      <c r="Q654" s="212"/>
      <c r="R654" s="68"/>
      <c r="S654" s="1012"/>
      <c r="T654" s="1012"/>
      <c r="U654" s="68"/>
      <c r="V654" s="1013"/>
      <c r="W654" s="68"/>
    </row>
    <row r="655" spans="5:23" x14ac:dyDescent="0.25">
      <c r="E655" s="43"/>
      <c r="F655" s="43"/>
      <c r="H655" s="68"/>
      <c r="I655" s="68"/>
      <c r="J655" s="68"/>
      <c r="K655" s="68"/>
      <c r="L655" s="68"/>
      <c r="M655" s="68"/>
      <c r="N655" s="68"/>
      <c r="O655" s="68"/>
      <c r="P655" s="68"/>
      <c r="Q655" s="212"/>
      <c r="R655" s="68"/>
      <c r="S655" s="1012"/>
      <c r="T655" s="1012"/>
      <c r="U655" s="68"/>
      <c r="V655" s="1013"/>
      <c r="W655" s="68"/>
    </row>
    <row r="656" spans="5:23" x14ac:dyDescent="0.25">
      <c r="E656" s="43"/>
      <c r="F656" s="43"/>
      <c r="H656" s="68"/>
      <c r="I656" s="68"/>
      <c r="J656" s="68"/>
      <c r="K656" s="68"/>
      <c r="L656" s="68"/>
      <c r="M656" s="68"/>
      <c r="N656" s="68"/>
      <c r="O656" s="68"/>
      <c r="P656" s="68"/>
      <c r="Q656" s="212"/>
      <c r="R656" s="68"/>
      <c r="S656" s="1012"/>
      <c r="T656" s="1012"/>
      <c r="U656" s="68"/>
      <c r="V656" s="1013"/>
      <c r="W656" s="68"/>
    </row>
    <row r="657" spans="5:23" x14ac:dyDescent="0.25">
      <c r="E657" s="43"/>
      <c r="F657" s="43"/>
      <c r="H657" s="68"/>
      <c r="I657" s="68"/>
      <c r="J657" s="68"/>
      <c r="K657" s="68"/>
      <c r="L657" s="68"/>
      <c r="M657" s="68"/>
      <c r="N657" s="68"/>
      <c r="O657" s="68"/>
      <c r="P657" s="68"/>
      <c r="Q657" s="212"/>
      <c r="R657" s="68"/>
      <c r="S657" s="1012"/>
      <c r="T657" s="1012"/>
      <c r="U657" s="68"/>
      <c r="V657" s="1013"/>
      <c r="W657" s="68"/>
    </row>
    <row r="658" spans="5:23" x14ac:dyDescent="0.25">
      <c r="E658" s="43"/>
      <c r="F658" s="43"/>
      <c r="H658" s="68"/>
      <c r="I658" s="68"/>
      <c r="J658" s="68"/>
      <c r="K658" s="68"/>
      <c r="L658" s="68"/>
      <c r="M658" s="68"/>
      <c r="N658" s="68"/>
      <c r="O658" s="68"/>
      <c r="P658" s="68"/>
      <c r="Q658" s="212"/>
      <c r="R658" s="68"/>
      <c r="S658" s="1012"/>
      <c r="T658" s="1012"/>
      <c r="U658" s="68"/>
      <c r="V658" s="1013"/>
      <c r="W658" s="68"/>
    </row>
    <row r="659" spans="5:23" x14ac:dyDescent="0.25">
      <c r="E659" s="43"/>
      <c r="F659" s="43"/>
      <c r="H659" s="68"/>
      <c r="I659" s="68"/>
      <c r="J659" s="68"/>
      <c r="K659" s="68"/>
      <c r="L659" s="68"/>
      <c r="M659" s="68"/>
      <c r="N659" s="68"/>
      <c r="O659" s="68"/>
      <c r="P659" s="68"/>
      <c r="Q659" s="212"/>
      <c r="R659" s="68"/>
      <c r="S659" s="1012"/>
      <c r="T659" s="1012"/>
      <c r="U659" s="68"/>
      <c r="V659" s="1013"/>
      <c r="W659" s="68"/>
    </row>
    <row r="660" spans="5:23" x14ac:dyDescent="0.25">
      <c r="E660" s="43"/>
      <c r="F660" s="43"/>
      <c r="H660" s="68"/>
      <c r="I660" s="68"/>
      <c r="J660" s="68"/>
      <c r="K660" s="68"/>
      <c r="L660" s="68"/>
      <c r="M660" s="68"/>
      <c r="N660" s="68"/>
      <c r="O660" s="68"/>
      <c r="P660" s="68"/>
      <c r="Q660" s="212"/>
      <c r="R660" s="68"/>
      <c r="S660" s="1012"/>
      <c r="T660" s="1012"/>
      <c r="U660" s="68"/>
      <c r="V660" s="1013"/>
      <c r="W660" s="68"/>
    </row>
    <row r="661" spans="5:23" x14ac:dyDescent="0.25">
      <c r="E661" s="43"/>
      <c r="F661" s="43"/>
      <c r="H661" s="68"/>
      <c r="I661" s="68"/>
      <c r="J661" s="68"/>
      <c r="K661" s="68"/>
      <c r="L661" s="68"/>
      <c r="M661" s="68"/>
      <c r="N661" s="68"/>
      <c r="O661" s="68"/>
      <c r="P661" s="68"/>
      <c r="Q661" s="212"/>
      <c r="R661" s="68"/>
      <c r="S661" s="1012"/>
      <c r="T661" s="1012"/>
      <c r="U661" s="68"/>
      <c r="V661" s="1013"/>
      <c r="W661" s="68"/>
    </row>
    <row r="662" spans="5:23" x14ac:dyDescent="0.25">
      <c r="E662" s="43"/>
      <c r="F662" s="43"/>
      <c r="H662" s="68"/>
      <c r="I662" s="68"/>
      <c r="J662" s="68"/>
      <c r="K662" s="68"/>
      <c r="L662" s="68"/>
      <c r="M662" s="68"/>
      <c r="N662" s="68"/>
      <c r="O662" s="68"/>
      <c r="P662" s="68"/>
      <c r="Q662" s="212"/>
      <c r="R662" s="68"/>
      <c r="S662" s="1012"/>
      <c r="T662" s="1012"/>
      <c r="U662" s="68"/>
      <c r="V662" s="1013"/>
      <c r="W662" s="68"/>
    </row>
    <row r="663" spans="5:23" x14ac:dyDescent="0.25">
      <c r="E663" s="43"/>
      <c r="F663" s="43"/>
      <c r="H663" s="68"/>
      <c r="I663" s="68"/>
      <c r="J663" s="68"/>
      <c r="K663" s="68"/>
      <c r="L663" s="68"/>
      <c r="M663" s="68"/>
      <c r="N663" s="68"/>
      <c r="O663" s="68"/>
      <c r="P663" s="68"/>
      <c r="Q663" s="212"/>
      <c r="R663" s="68"/>
      <c r="S663" s="1012"/>
      <c r="T663" s="1012"/>
      <c r="U663" s="68"/>
      <c r="V663" s="1013"/>
      <c r="W663" s="68"/>
    </row>
    <row r="664" spans="5:23" x14ac:dyDescent="0.25">
      <c r="E664" s="43"/>
      <c r="F664" s="43"/>
      <c r="H664" s="68"/>
      <c r="I664" s="68"/>
      <c r="J664" s="68"/>
      <c r="K664" s="68"/>
      <c r="L664" s="68"/>
      <c r="M664" s="68"/>
      <c r="N664" s="68"/>
      <c r="O664" s="68"/>
      <c r="P664" s="68"/>
      <c r="Q664" s="212"/>
      <c r="R664" s="68"/>
      <c r="S664" s="1012"/>
      <c r="T664" s="1012"/>
      <c r="U664" s="68"/>
      <c r="V664" s="1013"/>
      <c r="W664" s="68"/>
    </row>
    <row r="665" spans="5:23" x14ac:dyDescent="0.25">
      <c r="E665" s="43"/>
      <c r="F665" s="43"/>
      <c r="H665" s="68"/>
      <c r="I665" s="68"/>
      <c r="J665" s="68"/>
      <c r="K665" s="68"/>
      <c r="L665" s="68"/>
      <c r="M665" s="68"/>
      <c r="N665" s="68"/>
      <c r="O665" s="68"/>
      <c r="P665" s="68"/>
      <c r="Q665" s="212"/>
      <c r="R665" s="68"/>
      <c r="S665" s="1012"/>
      <c r="T665" s="1012"/>
      <c r="U665" s="68"/>
      <c r="V665" s="1013"/>
      <c r="W665" s="68"/>
    </row>
    <row r="666" spans="5:23" x14ac:dyDescent="0.25">
      <c r="E666" s="43"/>
      <c r="F666" s="43"/>
      <c r="H666" s="68"/>
      <c r="I666" s="68"/>
      <c r="J666" s="68"/>
      <c r="K666" s="68"/>
      <c r="L666" s="68"/>
      <c r="M666" s="68"/>
      <c r="N666" s="68"/>
      <c r="O666" s="68"/>
      <c r="P666" s="68"/>
      <c r="Q666" s="212"/>
      <c r="R666" s="68"/>
      <c r="S666" s="1012"/>
      <c r="T666" s="1012"/>
      <c r="U666" s="68"/>
      <c r="V666" s="1013"/>
      <c r="W666" s="68"/>
    </row>
    <row r="667" spans="5:23" x14ac:dyDescent="0.25">
      <c r="E667" s="43"/>
      <c r="F667" s="43"/>
      <c r="H667" s="68"/>
      <c r="I667" s="68"/>
      <c r="J667" s="68"/>
      <c r="K667" s="68"/>
      <c r="L667" s="68"/>
      <c r="M667" s="68"/>
      <c r="N667" s="68"/>
      <c r="O667" s="68"/>
      <c r="P667" s="68"/>
      <c r="Q667" s="212"/>
      <c r="R667" s="68"/>
      <c r="S667" s="1012"/>
      <c r="T667" s="1012"/>
      <c r="U667" s="68"/>
      <c r="V667" s="1013"/>
      <c r="W667" s="68"/>
    </row>
    <row r="668" spans="5:23" x14ac:dyDescent="0.25">
      <c r="E668" s="43"/>
      <c r="F668" s="43"/>
      <c r="H668" s="68"/>
      <c r="I668" s="68"/>
      <c r="J668" s="68"/>
      <c r="K668" s="68"/>
      <c r="L668" s="68"/>
      <c r="M668" s="68"/>
      <c r="N668" s="68"/>
      <c r="O668" s="68"/>
      <c r="P668" s="68"/>
      <c r="Q668" s="212"/>
      <c r="R668" s="68"/>
      <c r="S668" s="1012"/>
      <c r="T668" s="1012"/>
      <c r="U668" s="68"/>
      <c r="V668" s="1013"/>
      <c r="W668" s="68"/>
    </row>
    <row r="669" spans="5:23" x14ac:dyDescent="0.25">
      <c r="E669" s="43"/>
      <c r="F669" s="43"/>
      <c r="H669" s="68"/>
      <c r="I669" s="68"/>
      <c r="J669" s="68"/>
      <c r="K669" s="68"/>
      <c r="L669" s="68"/>
      <c r="M669" s="68"/>
      <c r="N669" s="68"/>
      <c r="O669" s="68"/>
      <c r="P669" s="68"/>
      <c r="Q669" s="212"/>
      <c r="R669" s="68"/>
      <c r="S669" s="1012"/>
      <c r="T669" s="1012"/>
      <c r="U669" s="68"/>
      <c r="V669" s="1013"/>
      <c r="W669" s="68"/>
    </row>
    <row r="670" spans="5:23" x14ac:dyDescent="0.25">
      <c r="E670" s="43"/>
      <c r="F670" s="43"/>
      <c r="H670" s="68"/>
      <c r="I670" s="68"/>
      <c r="J670" s="68"/>
      <c r="K670" s="68"/>
      <c r="L670" s="68"/>
      <c r="M670" s="68"/>
      <c r="N670" s="68"/>
      <c r="O670" s="68"/>
      <c r="P670" s="68"/>
      <c r="Q670" s="212"/>
      <c r="R670" s="68"/>
      <c r="S670" s="1012"/>
      <c r="T670" s="1012"/>
      <c r="U670" s="68"/>
      <c r="V670" s="1013"/>
      <c r="W670" s="68"/>
    </row>
    <row r="671" spans="5:23" x14ac:dyDescent="0.25">
      <c r="E671" s="43"/>
      <c r="F671" s="43"/>
      <c r="N671" s="43"/>
      <c r="O671" s="43"/>
    </row>
    <row r="672" spans="5:23" x14ac:dyDescent="0.25">
      <c r="E672" s="43"/>
      <c r="F672" s="43"/>
      <c r="N672" s="43"/>
      <c r="O672" s="43"/>
    </row>
    <row r="673" spans="5:15" x14ac:dyDescent="0.25">
      <c r="E673" s="43"/>
      <c r="F673" s="43"/>
      <c r="N673" s="43"/>
      <c r="O673" s="43"/>
    </row>
    <row r="674" spans="5:15" x14ac:dyDescent="0.25">
      <c r="E674" s="43"/>
      <c r="F674" s="43"/>
      <c r="N674" s="43"/>
      <c r="O674" s="43"/>
    </row>
    <row r="675" spans="5:15" x14ac:dyDescent="0.25">
      <c r="E675" s="43"/>
      <c r="F675" s="43"/>
      <c r="N675" s="43"/>
      <c r="O675" s="43"/>
    </row>
    <row r="676" spans="5:15" x14ac:dyDescent="0.25">
      <c r="E676" s="43"/>
      <c r="F676" s="43"/>
      <c r="N676" s="43"/>
      <c r="O676" s="43"/>
    </row>
    <row r="677" spans="5:15" x14ac:dyDescent="0.25">
      <c r="E677" s="43"/>
      <c r="F677" s="43"/>
      <c r="N677" s="43"/>
      <c r="O677" s="43"/>
    </row>
    <row r="678" spans="5:15" x14ac:dyDescent="0.25">
      <c r="E678" s="43"/>
      <c r="F678" s="43"/>
      <c r="N678" s="43"/>
      <c r="O678" s="43"/>
    </row>
    <row r="679" spans="5:15" x14ac:dyDescent="0.25">
      <c r="E679" s="43"/>
      <c r="F679" s="43"/>
      <c r="N679" s="43"/>
      <c r="O679" s="43"/>
    </row>
    <row r="680" spans="5:15" x14ac:dyDescent="0.25">
      <c r="E680" s="43"/>
      <c r="F680" s="43"/>
      <c r="N680" s="43"/>
      <c r="O680" s="43"/>
    </row>
    <row r="681" spans="5:15" x14ac:dyDescent="0.25">
      <c r="E681" s="43"/>
      <c r="F681" s="43"/>
      <c r="N681" s="43"/>
      <c r="O681" s="43"/>
    </row>
    <row r="682" spans="5:15" x14ac:dyDescent="0.25">
      <c r="E682" s="43"/>
      <c r="F682" s="43"/>
      <c r="N682" s="43"/>
      <c r="O682" s="43"/>
    </row>
    <row r="683" spans="5:15" x14ac:dyDescent="0.25">
      <c r="E683" s="43"/>
      <c r="F683" s="43"/>
      <c r="N683" s="43"/>
      <c r="O683" s="43"/>
    </row>
    <row r="684" spans="5:15" x14ac:dyDescent="0.25">
      <c r="E684" s="43"/>
      <c r="F684" s="43"/>
      <c r="N684" s="43"/>
      <c r="O684" s="43"/>
    </row>
    <row r="685" spans="5:15" x14ac:dyDescent="0.25">
      <c r="E685" s="43"/>
      <c r="F685" s="43"/>
      <c r="N685" s="43"/>
      <c r="O685" s="43"/>
    </row>
    <row r="686" spans="5:15" x14ac:dyDescent="0.25">
      <c r="E686" s="43"/>
      <c r="F686" s="43"/>
      <c r="N686" s="43"/>
      <c r="O686" s="43"/>
    </row>
    <row r="687" spans="5:15" x14ac:dyDescent="0.25">
      <c r="E687" s="43"/>
      <c r="F687" s="43"/>
      <c r="N687" s="43"/>
      <c r="O687" s="43"/>
    </row>
    <row r="688" spans="5:15" x14ac:dyDescent="0.25">
      <c r="E688" s="43"/>
      <c r="F688" s="43"/>
      <c r="N688" s="43"/>
      <c r="O688" s="43"/>
    </row>
    <row r="689" spans="5:15" x14ac:dyDescent="0.25">
      <c r="E689" s="43"/>
      <c r="F689" s="43"/>
      <c r="N689" s="43"/>
      <c r="O689" s="43"/>
    </row>
    <row r="690" spans="5:15" x14ac:dyDescent="0.25">
      <c r="E690" s="43"/>
      <c r="F690" s="43"/>
      <c r="N690" s="43"/>
      <c r="O690" s="43"/>
    </row>
    <row r="691" spans="5:15" x14ac:dyDescent="0.25">
      <c r="E691" s="43"/>
      <c r="F691" s="43"/>
      <c r="N691" s="43"/>
      <c r="O691" s="43"/>
    </row>
    <row r="692" spans="5:15" x14ac:dyDescent="0.25">
      <c r="E692" s="43"/>
      <c r="F692" s="43"/>
      <c r="N692" s="43"/>
      <c r="O692" s="43"/>
    </row>
    <row r="693" spans="5:15" x14ac:dyDescent="0.25">
      <c r="E693" s="43"/>
      <c r="F693" s="43"/>
      <c r="N693" s="43"/>
      <c r="O693" s="43"/>
    </row>
    <row r="694" spans="5:15" x14ac:dyDescent="0.25">
      <c r="E694" s="43"/>
      <c r="F694" s="43"/>
      <c r="N694" s="43"/>
      <c r="O694" s="43"/>
    </row>
    <row r="695" spans="5:15" x14ac:dyDescent="0.25">
      <c r="E695" s="43"/>
      <c r="F695" s="43"/>
      <c r="N695" s="43"/>
      <c r="O695" s="43"/>
    </row>
    <row r="696" spans="5:15" x14ac:dyDescent="0.25">
      <c r="E696" s="43"/>
      <c r="F696" s="43"/>
      <c r="N696" s="43"/>
      <c r="O696" s="43"/>
    </row>
    <row r="697" spans="5:15" x14ac:dyDescent="0.25">
      <c r="E697" s="43"/>
      <c r="F697" s="43"/>
      <c r="N697" s="43"/>
      <c r="O697" s="43"/>
    </row>
    <row r="698" spans="5:15" x14ac:dyDescent="0.25">
      <c r="E698" s="43"/>
      <c r="F698" s="43"/>
      <c r="N698" s="43"/>
      <c r="O698" s="43"/>
    </row>
    <row r="699" spans="5:15" x14ac:dyDescent="0.25">
      <c r="E699" s="43"/>
      <c r="F699" s="43"/>
      <c r="N699" s="43"/>
      <c r="O699" s="43"/>
    </row>
    <row r="700" spans="5:15" x14ac:dyDescent="0.25">
      <c r="E700" s="43"/>
      <c r="F700" s="43"/>
      <c r="N700" s="43"/>
      <c r="O700" s="43"/>
    </row>
    <row r="701" spans="5:15" x14ac:dyDescent="0.25">
      <c r="E701" s="43"/>
      <c r="F701" s="43"/>
      <c r="N701" s="43"/>
      <c r="O701" s="43"/>
    </row>
    <row r="702" spans="5:15" x14ac:dyDescent="0.25">
      <c r="E702" s="43"/>
      <c r="F702" s="43"/>
      <c r="N702" s="43"/>
      <c r="O702" s="43"/>
    </row>
    <row r="703" spans="5:15" x14ac:dyDescent="0.25">
      <c r="E703" s="43"/>
      <c r="F703" s="43"/>
      <c r="N703" s="43"/>
      <c r="O703" s="43"/>
    </row>
    <row r="704" spans="5:15" x14ac:dyDescent="0.25">
      <c r="E704" s="43"/>
      <c r="F704" s="43"/>
      <c r="N704" s="43"/>
      <c r="O704" s="43"/>
    </row>
    <row r="705" spans="5:15" x14ac:dyDescent="0.25">
      <c r="E705" s="43"/>
      <c r="F705" s="43"/>
      <c r="N705" s="43"/>
      <c r="O705" s="43"/>
    </row>
    <row r="706" spans="5:15" x14ac:dyDescent="0.25">
      <c r="E706" s="43"/>
      <c r="F706" s="43"/>
      <c r="N706" s="43"/>
      <c r="O706" s="43"/>
    </row>
    <row r="707" spans="5:15" x14ac:dyDescent="0.25">
      <c r="E707" s="43"/>
      <c r="F707" s="43"/>
      <c r="N707" s="43"/>
      <c r="O707" s="43"/>
    </row>
    <row r="708" spans="5:15" x14ac:dyDescent="0.25">
      <c r="E708" s="43"/>
      <c r="F708" s="43"/>
      <c r="N708" s="43"/>
      <c r="O708" s="43"/>
    </row>
    <row r="709" spans="5:15" x14ac:dyDescent="0.25">
      <c r="E709" s="43"/>
      <c r="F709" s="43"/>
      <c r="N709" s="43"/>
      <c r="O709" s="43"/>
    </row>
    <row r="710" spans="5:15" x14ac:dyDescent="0.25">
      <c r="E710" s="43"/>
      <c r="F710" s="43"/>
      <c r="N710" s="43"/>
      <c r="O710" s="43"/>
    </row>
    <row r="711" spans="5:15" x14ac:dyDescent="0.25">
      <c r="E711" s="43"/>
      <c r="F711" s="43"/>
      <c r="N711" s="43"/>
      <c r="O711" s="43"/>
    </row>
    <row r="712" spans="5:15" x14ac:dyDescent="0.25">
      <c r="E712" s="43"/>
      <c r="F712" s="43"/>
      <c r="N712" s="43"/>
      <c r="O712" s="43"/>
    </row>
    <row r="713" spans="5:15" x14ac:dyDescent="0.25">
      <c r="E713" s="43"/>
      <c r="F713" s="43"/>
      <c r="N713" s="43"/>
      <c r="O713" s="43"/>
    </row>
    <row r="714" spans="5:15" x14ac:dyDescent="0.25">
      <c r="E714" s="43"/>
      <c r="F714" s="43"/>
      <c r="N714" s="43"/>
      <c r="O714" s="43"/>
    </row>
    <row r="715" spans="5:15" x14ac:dyDescent="0.25">
      <c r="E715" s="43"/>
      <c r="F715" s="43"/>
      <c r="N715" s="43"/>
      <c r="O715" s="43"/>
    </row>
    <row r="716" spans="5:15" x14ac:dyDescent="0.25">
      <c r="E716" s="43"/>
      <c r="F716" s="43"/>
      <c r="N716" s="43"/>
      <c r="O716" s="43"/>
    </row>
    <row r="717" spans="5:15" x14ac:dyDescent="0.25">
      <c r="E717" s="43"/>
      <c r="F717" s="43"/>
      <c r="N717" s="43"/>
      <c r="O717" s="43"/>
    </row>
    <row r="718" spans="5:15" x14ac:dyDescent="0.25">
      <c r="E718" s="43"/>
      <c r="F718" s="43"/>
      <c r="N718" s="43"/>
      <c r="O718" s="43"/>
    </row>
    <row r="719" spans="5:15" x14ac:dyDescent="0.25">
      <c r="E719" s="43"/>
      <c r="F719" s="43"/>
      <c r="N719" s="43"/>
      <c r="O719" s="43"/>
    </row>
    <row r="720" spans="5:15" x14ac:dyDescent="0.25">
      <c r="E720" s="43"/>
      <c r="F720" s="43"/>
      <c r="N720" s="43"/>
      <c r="O720" s="43"/>
    </row>
    <row r="721" spans="5:15" x14ac:dyDescent="0.25">
      <c r="E721" s="43"/>
      <c r="F721" s="43"/>
      <c r="N721" s="43"/>
      <c r="O721" s="43"/>
    </row>
    <row r="722" spans="5:15" x14ac:dyDescent="0.25">
      <c r="E722" s="43"/>
      <c r="F722" s="43"/>
      <c r="N722" s="43"/>
      <c r="O722" s="43"/>
    </row>
    <row r="723" spans="5:15" x14ac:dyDescent="0.25">
      <c r="E723" s="43"/>
      <c r="F723" s="43"/>
      <c r="N723" s="43"/>
      <c r="O723" s="43"/>
    </row>
    <row r="724" spans="5:15" x14ac:dyDescent="0.25">
      <c r="E724" s="43"/>
      <c r="F724" s="43"/>
      <c r="N724" s="43"/>
      <c r="O724" s="43"/>
    </row>
    <row r="725" spans="5:15" x14ac:dyDescent="0.25">
      <c r="E725" s="43"/>
      <c r="F725" s="43"/>
      <c r="N725" s="43"/>
      <c r="O725" s="43"/>
    </row>
    <row r="726" spans="5:15" x14ac:dyDescent="0.25">
      <c r="E726" s="43"/>
      <c r="F726" s="43"/>
      <c r="N726" s="43"/>
      <c r="O726" s="43"/>
    </row>
    <row r="727" spans="5:15" x14ac:dyDescent="0.25">
      <c r="E727" s="43"/>
      <c r="F727" s="43"/>
      <c r="N727" s="43"/>
      <c r="O727" s="43"/>
    </row>
    <row r="728" spans="5:15" x14ac:dyDescent="0.25">
      <c r="E728" s="43"/>
      <c r="F728" s="43"/>
      <c r="N728" s="43"/>
      <c r="O728" s="43"/>
    </row>
    <row r="729" spans="5:15" x14ac:dyDescent="0.25">
      <c r="E729" s="43"/>
      <c r="F729" s="43"/>
      <c r="N729" s="43"/>
      <c r="O729" s="43"/>
    </row>
    <row r="730" spans="5:15" x14ac:dyDescent="0.25">
      <c r="E730" s="43"/>
      <c r="F730" s="43"/>
      <c r="N730" s="43"/>
      <c r="O730" s="43"/>
    </row>
    <row r="731" spans="5:15" x14ac:dyDescent="0.25">
      <c r="E731" s="43"/>
      <c r="F731" s="43"/>
      <c r="N731" s="43"/>
      <c r="O731" s="43"/>
    </row>
    <row r="732" spans="5:15" x14ac:dyDescent="0.25">
      <c r="E732" s="43"/>
      <c r="F732" s="43"/>
      <c r="N732" s="43"/>
      <c r="O732" s="43"/>
    </row>
    <row r="733" spans="5:15" x14ac:dyDescent="0.25">
      <c r="E733" s="43"/>
      <c r="F733" s="43"/>
      <c r="N733" s="43"/>
      <c r="O733" s="43"/>
    </row>
    <row r="734" spans="5:15" x14ac:dyDescent="0.25">
      <c r="E734" s="43"/>
      <c r="F734" s="43"/>
      <c r="N734" s="43"/>
      <c r="O734" s="43"/>
    </row>
    <row r="735" spans="5:15" x14ac:dyDescent="0.25">
      <c r="E735" s="43"/>
      <c r="F735" s="43"/>
      <c r="N735" s="43"/>
      <c r="O735" s="43"/>
    </row>
    <row r="736" spans="5:15" x14ac:dyDescent="0.25">
      <c r="E736" s="43"/>
      <c r="F736" s="43"/>
      <c r="N736" s="43"/>
      <c r="O736" s="43"/>
    </row>
    <row r="737" spans="5:15" x14ac:dyDescent="0.25">
      <c r="E737" s="43"/>
      <c r="F737" s="43"/>
      <c r="N737" s="43"/>
      <c r="O737" s="43"/>
    </row>
    <row r="738" spans="5:15" x14ac:dyDescent="0.25">
      <c r="E738" s="43"/>
      <c r="F738" s="43"/>
      <c r="N738" s="43"/>
      <c r="O738" s="43"/>
    </row>
    <row r="739" spans="5:15" x14ac:dyDescent="0.25">
      <c r="E739" s="43"/>
      <c r="F739" s="43"/>
      <c r="N739" s="43"/>
      <c r="O739" s="43"/>
    </row>
    <row r="740" spans="5:15" x14ac:dyDescent="0.25">
      <c r="E740" s="43"/>
      <c r="F740" s="43"/>
      <c r="N740" s="43"/>
      <c r="O740" s="43"/>
    </row>
    <row r="741" spans="5:15" x14ac:dyDescent="0.25">
      <c r="E741" s="43"/>
      <c r="F741" s="43"/>
      <c r="N741" s="43"/>
      <c r="O741" s="43"/>
    </row>
    <row r="742" spans="5:15" x14ac:dyDescent="0.25">
      <c r="E742" s="43"/>
      <c r="F742" s="43"/>
      <c r="N742" s="43"/>
      <c r="O742" s="43"/>
    </row>
    <row r="743" spans="5:15" x14ac:dyDescent="0.25">
      <c r="E743" s="43"/>
      <c r="F743" s="43"/>
      <c r="N743" s="43"/>
      <c r="O743" s="43"/>
    </row>
    <row r="744" spans="5:15" x14ac:dyDescent="0.25">
      <c r="E744" s="43"/>
      <c r="F744" s="43"/>
      <c r="N744" s="43"/>
      <c r="O744" s="43"/>
    </row>
    <row r="745" spans="5:15" x14ac:dyDescent="0.25">
      <c r="E745" s="43"/>
      <c r="F745" s="43"/>
      <c r="N745" s="43"/>
      <c r="O745" s="43"/>
    </row>
    <row r="746" spans="5:15" x14ac:dyDescent="0.25">
      <c r="E746" s="43"/>
      <c r="F746" s="43"/>
      <c r="N746" s="43"/>
      <c r="O746" s="43"/>
    </row>
    <row r="747" spans="5:15" x14ac:dyDescent="0.25">
      <c r="E747" s="43"/>
      <c r="F747" s="43"/>
      <c r="N747" s="43"/>
      <c r="O747" s="43"/>
    </row>
    <row r="748" spans="5:15" x14ac:dyDescent="0.25">
      <c r="E748" s="43"/>
      <c r="F748" s="43"/>
      <c r="N748" s="43"/>
      <c r="O748" s="43"/>
    </row>
    <row r="749" spans="5:15" x14ac:dyDescent="0.25">
      <c r="E749" s="43"/>
      <c r="F749" s="43"/>
      <c r="N749" s="43"/>
      <c r="O749" s="43"/>
    </row>
    <row r="750" spans="5:15" x14ac:dyDescent="0.25">
      <c r="E750" s="43"/>
      <c r="F750" s="43"/>
      <c r="N750" s="43"/>
      <c r="O750" s="43"/>
    </row>
    <row r="751" spans="5:15" x14ac:dyDescent="0.25">
      <c r="E751" s="43"/>
      <c r="F751" s="43"/>
      <c r="N751" s="43"/>
      <c r="O751" s="43"/>
    </row>
    <row r="752" spans="5:15" x14ac:dyDescent="0.25">
      <c r="E752" s="43"/>
      <c r="F752" s="43"/>
      <c r="N752" s="43"/>
      <c r="O752" s="43"/>
    </row>
    <row r="753" spans="5:15" x14ac:dyDescent="0.25">
      <c r="E753" s="43"/>
      <c r="F753" s="43"/>
      <c r="N753" s="43"/>
      <c r="O753" s="43"/>
    </row>
    <row r="754" spans="5:15" x14ac:dyDescent="0.25">
      <c r="E754" s="43"/>
      <c r="F754" s="43"/>
      <c r="N754" s="43"/>
      <c r="O754" s="43"/>
    </row>
    <row r="755" spans="5:15" x14ac:dyDescent="0.25">
      <c r="E755" s="43"/>
      <c r="F755" s="43"/>
      <c r="N755" s="43"/>
      <c r="O755" s="43"/>
    </row>
    <row r="756" spans="5:15" x14ac:dyDescent="0.25">
      <c r="E756" s="43"/>
      <c r="F756" s="43"/>
      <c r="N756" s="43"/>
      <c r="O756" s="43"/>
    </row>
    <row r="757" spans="5:15" x14ac:dyDescent="0.25">
      <c r="E757" s="43"/>
      <c r="F757" s="43"/>
      <c r="N757" s="43"/>
      <c r="O757" s="43"/>
    </row>
    <row r="758" spans="5:15" x14ac:dyDescent="0.25">
      <c r="E758" s="43"/>
      <c r="F758" s="43"/>
      <c r="N758" s="43"/>
      <c r="O758" s="43"/>
    </row>
    <row r="759" spans="5:15" x14ac:dyDescent="0.25">
      <c r="E759" s="43"/>
      <c r="F759" s="43"/>
      <c r="N759" s="43"/>
      <c r="O759" s="43"/>
    </row>
    <row r="760" spans="5:15" x14ac:dyDescent="0.25">
      <c r="E760" s="43"/>
      <c r="F760" s="43"/>
      <c r="N760" s="43"/>
      <c r="O760" s="43"/>
    </row>
    <row r="761" spans="5:15" x14ac:dyDescent="0.25">
      <c r="E761" s="43"/>
      <c r="F761" s="43"/>
      <c r="N761" s="43"/>
      <c r="O761" s="43"/>
    </row>
    <row r="762" spans="5:15" x14ac:dyDescent="0.25">
      <c r="E762" s="43"/>
      <c r="F762" s="43"/>
      <c r="N762" s="43"/>
      <c r="O762" s="43"/>
    </row>
    <row r="763" spans="5:15" x14ac:dyDescent="0.25">
      <c r="E763" s="43"/>
      <c r="F763" s="43"/>
      <c r="N763" s="43"/>
      <c r="O763" s="43"/>
    </row>
    <row r="764" spans="5:15" x14ac:dyDescent="0.25">
      <c r="E764" s="43"/>
      <c r="F764" s="43"/>
      <c r="N764" s="43"/>
      <c r="O764" s="43"/>
    </row>
    <row r="765" spans="5:15" x14ac:dyDescent="0.25">
      <c r="E765" s="43"/>
      <c r="F765" s="43"/>
      <c r="N765" s="43"/>
      <c r="O765" s="43"/>
    </row>
    <row r="766" spans="5:15" x14ac:dyDescent="0.25">
      <c r="E766" s="43"/>
      <c r="F766" s="43"/>
      <c r="N766" s="43"/>
      <c r="O766" s="43"/>
    </row>
    <row r="767" spans="5:15" x14ac:dyDescent="0.25">
      <c r="E767" s="43"/>
      <c r="F767" s="43"/>
      <c r="N767" s="43"/>
      <c r="O767" s="43"/>
    </row>
    <row r="768" spans="5:15" x14ac:dyDescent="0.25">
      <c r="E768" s="43"/>
      <c r="F768" s="43"/>
      <c r="N768" s="43"/>
      <c r="O768" s="43"/>
    </row>
    <row r="769" spans="5:15" x14ac:dyDescent="0.25">
      <c r="E769" s="43"/>
      <c r="F769" s="43"/>
      <c r="N769" s="43"/>
      <c r="O769" s="43"/>
    </row>
    <row r="770" spans="5:15" x14ac:dyDescent="0.25">
      <c r="E770" s="43"/>
      <c r="F770" s="43"/>
      <c r="N770" s="43"/>
      <c r="O770" s="43"/>
    </row>
    <row r="771" spans="5:15" x14ac:dyDescent="0.25">
      <c r="E771" s="43"/>
      <c r="F771" s="43"/>
      <c r="N771" s="43"/>
      <c r="O771" s="43"/>
    </row>
    <row r="772" spans="5:15" x14ac:dyDescent="0.25">
      <c r="E772" s="43"/>
      <c r="F772" s="43"/>
      <c r="N772" s="43"/>
      <c r="O772" s="43"/>
    </row>
    <row r="773" spans="5:15" x14ac:dyDescent="0.25">
      <c r="E773" s="43"/>
      <c r="F773" s="43"/>
      <c r="N773" s="43"/>
      <c r="O773" s="43"/>
    </row>
    <row r="774" spans="5:15" x14ac:dyDescent="0.25">
      <c r="E774" s="43"/>
      <c r="F774" s="43"/>
      <c r="N774" s="43"/>
      <c r="O774" s="43"/>
    </row>
    <row r="775" spans="5:15" x14ac:dyDescent="0.25">
      <c r="E775" s="43"/>
      <c r="F775" s="43"/>
      <c r="N775" s="43"/>
      <c r="O775" s="43"/>
    </row>
    <row r="776" spans="5:15" x14ac:dyDescent="0.25">
      <c r="E776" s="43"/>
      <c r="F776" s="43"/>
      <c r="N776" s="43"/>
      <c r="O776" s="43"/>
    </row>
    <row r="777" spans="5:15" x14ac:dyDescent="0.25">
      <c r="E777" s="43"/>
      <c r="F777" s="43"/>
      <c r="N777" s="43"/>
      <c r="O777" s="43"/>
    </row>
    <row r="778" spans="5:15" x14ac:dyDescent="0.25">
      <c r="E778" s="43"/>
      <c r="F778" s="43"/>
      <c r="N778" s="43"/>
      <c r="O778" s="43"/>
    </row>
    <row r="779" spans="5:15" x14ac:dyDescent="0.25">
      <c r="E779" s="43"/>
      <c r="F779" s="43"/>
      <c r="N779" s="43"/>
      <c r="O779" s="43"/>
    </row>
    <row r="780" spans="5:15" x14ac:dyDescent="0.25">
      <c r="E780" s="43"/>
      <c r="F780" s="43"/>
      <c r="N780" s="43"/>
      <c r="O780" s="43"/>
    </row>
    <row r="781" spans="5:15" x14ac:dyDescent="0.25">
      <c r="E781" s="43"/>
      <c r="F781" s="43"/>
      <c r="N781" s="43"/>
      <c r="O781" s="43"/>
    </row>
    <row r="782" spans="5:15" x14ac:dyDescent="0.25">
      <c r="E782" s="43"/>
      <c r="F782" s="43"/>
      <c r="N782" s="43"/>
      <c r="O782" s="43"/>
    </row>
    <row r="783" spans="5:15" x14ac:dyDescent="0.25">
      <c r="E783" s="43"/>
      <c r="F783" s="43"/>
      <c r="N783" s="43"/>
      <c r="O783" s="43"/>
    </row>
    <row r="784" spans="5:15" x14ac:dyDescent="0.25">
      <c r="E784" s="43"/>
      <c r="F784" s="43"/>
      <c r="N784" s="43"/>
      <c r="O784" s="43"/>
    </row>
    <row r="785" spans="5:15" x14ac:dyDescent="0.25">
      <c r="E785" s="43"/>
      <c r="F785" s="43"/>
      <c r="N785" s="43"/>
      <c r="O785" s="43"/>
    </row>
    <row r="786" spans="5:15" x14ac:dyDescent="0.25">
      <c r="E786" s="43"/>
      <c r="F786" s="43"/>
      <c r="N786" s="43"/>
      <c r="O786" s="43"/>
    </row>
    <row r="787" spans="5:15" x14ac:dyDescent="0.25">
      <c r="E787" s="43"/>
      <c r="F787" s="43"/>
      <c r="N787" s="43"/>
      <c r="O787" s="43"/>
    </row>
    <row r="788" spans="5:15" x14ac:dyDescent="0.25">
      <c r="E788" s="43"/>
      <c r="F788" s="43"/>
      <c r="N788" s="43"/>
      <c r="O788" s="43"/>
    </row>
    <row r="789" spans="5:15" x14ac:dyDescent="0.25">
      <c r="E789" s="43"/>
      <c r="F789" s="43"/>
      <c r="N789" s="43"/>
      <c r="O789" s="43"/>
    </row>
    <row r="790" spans="5:15" x14ac:dyDescent="0.25">
      <c r="E790" s="43"/>
      <c r="F790" s="43"/>
      <c r="N790" s="43"/>
      <c r="O790" s="43"/>
    </row>
    <row r="791" spans="5:15" x14ac:dyDescent="0.25">
      <c r="E791" s="43"/>
      <c r="F791" s="43"/>
      <c r="N791" s="43"/>
      <c r="O791" s="43"/>
    </row>
    <row r="792" spans="5:15" x14ac:dyDescent="0.25">
      <c r="E792" s="43"/>
      <c r="F792" s="43"/>
      <c r="N792" s="43"/>
      <c r="O792" s="43"/>
    </row>
    <row r="793" spans="5:15" x14ac:dyDescent="0.25">
      <c r="E793" s="43"/>
      <c r="F793" s="43"/>
      <c r="N793" s="43"/>
      <c r="O793" s="43"/>
    </row>
    <row r="794" spans="5:15" x14ac:dyDescent="0.25">
      <c r="E794" s="43"/>
      <c r="F794" s="43"/>
      <c r="N794" s="43"/>
      <c r="O794" s="43"/>
    </row>
    <row r="795" spans="5:15" x14ac:dyDescent="0.25">
      <c r="E795" s="43"/>
      <c r="F795" s="43"/>
      <c r="N795" s="43"/>
      <c r="O795" s="43"/>
    </row>
    <row r="796" spans="5:15" x14ac:dyDescent="0.25">
      <c r="E796" s="43"/>
      <c r="F796" s="43"/>
      <c r="N796" s="43"/>
      <c r="O796" s="43"/>
    </row>
    <row r="797" spans="5:15" x14ac:dyDescent="0.25">
      <c r="E797" s="43"/>
      <c r="F797" s="43"/>
      <c r="N797" s="43"/>
      <c r="O797" s="43"/>
    </row>
    <row r="798" spans="5:15" x14ac:dyDescent="0.25">
      <c r="E798" s="43"/>
      <c r="F798" s="43"/>
      <c r="N798" s="43"/>
      <c r="O798" s="43"/>
    </row>
    <row r="799" spans="5:15" x14ac:dyDescent="0.25">
      <c r="E799" s="43"/>
      <c r="F799" s="43"/>
      <c r="N799" s="43"/>
      <c r="O799" s="43"/>
    </row>
    <row r="800" spans="5:15" x14ac:dyDescent="0.25">
      <c r="E800" s="43"/>
      <c r="F800" s="43"/>
      <c r="N800" s="43"/>
      <c r="O800" s="43"/>
    </row>
    <row r="801" spans="5:15" x14ac:dyDescent="0.25">
      <c r="E801" s="43"/>
      <c r="F801" s="43"/>
      <c r="N801" s="43"/>
      <c r="O801" s="43"/>
    </row>
    <row r="802" spans="5:15" x14ac:dyDescent="0.25">
      <c r="E802" s="43"/>
      <c r="F802" s="43"/>
      <c r="N802" s="43"/>
      <c r="O802" s="43"/>
    </row>
    <row r="803" spans="5:15" x14ac:dyDescent="0.25">
      <c r="E803" s="43"/>
      <c r="F803" s="43"/>
      <c r="N803" s="43"/>
      <c r="O803" s="43"/>
    </row>
    <row r="804" spans="5:15" x14ac:dyDescent="0.25">
      <c r="E804" s="43"/>
      <c r="F804" s="43"/>
      <c r="N804" s="43"/>
      <c r="O804" s="43"/>
    </row>
    <row r="805" spans="5:15" x14ac:dyDescent="0.25">
      <c r="E805" s="43"/>
      <c r="F805" s="43"/>
      <c r="N805" s="43"/>
      <c r="O805" s="43"/>
    </row>
    <row r="806" spans="5:15" x14ac:dyDescent="0.25">
      <c r="E806" s="43"/>
      <c r="F806" s="43"/>
      <c r="N806" s="43"/>
      <c r="O806" s="43"/>
    </row>
    <row r="807" spans="5:15" x14ac:dyDescent="0.25">
      <c r="E807" s="43"/>
      <c r="F807" s="43"/>
      <c r="N807" s="43"/>
      <c r="O807" s="43"/>
    </row>
    <row r="808" spans="5:15" x14ac:dyDescent="0.25">
      <c r="E808" s="43"/>
      <c r="F808" s="43"/>
      <c r="N808" s="43"/>
      <c r="O808" s="43"/>
    </row>
    <row r="809" spans="5:15" x14ac:dyDescent="0.25">
      <c r="E809" s="43"/>
      <c r="F809" s="43"/>
      <c r="N809" s="43"/>
      <c r="O809" s="43"/>
    </row>
    <row r="810" spans="5:15" x14ac:dyDescent="0.25">
      <c r="E810" s="43"/>
      <c r="F810" s="43"/>
      <c r="N810" s="43"/>
      <c r="O810" s="43"/>
    </row>
    <row r="811" spans="5:15" x14ac:dyDescent="0.25">
      <c r="E811" s="43"/>
      <c r="F811" s="43"/>
      <c r="N811" s="43"/>
      <c r="O811" s="43"/>
    </row>
    <row r="812" spans="5:15" x14ac:dyDescent="0.25">
      <c r="E812" s="43"/>
      <c r="F812" s="43"/>
      <c r="N812" s="43"/>
      <c r="O812" s="43"/>
    </row>
    <row r="813" spans="5:15" x14ac:dyDescent="0.25">
      <c r="E813" s="43"/>
      <c r="F813" s="43"/>
      <c r="N813" s="43"/>
      <c r="O813" s="43"/>
    </row>
    <row r="814" spans="5:15" x14ac:dyDescent="0.25">
      <c r="E814" s="43"/>
      <c r="F814" s="43"/>
      <c r="N814" s="43"/>
      <c r="O814" s="43"/>
    </row>
    <row r="815" spans="5:15" x14ac:dyDescent="0.25">
      <c r="E815" s="43"/>
      <c r="F815" s="43"/>
      <c r="N815" s="43"/>
      <c r="O815" s="43"/>
    </row>
    <row r="816" spans="5:15" x14ac:dyDescent="0.25">
      <c r="E816" s="43"/>
      <c r="F816" s="43"/>
      <c r="N816" s="43"/>
      <c r="O816" s="43"/>
    </row>
    <row r="817" spans="5:15" x14ac:dyDescent="0.25">
      <c r="E817" s="43"/>
      <c r="F817" s="43"/>
      <c r="N817" s="43"/>
      <c r="O817" s="43"/>
    </row>
    <row r="818" spans="5:15" x14ac:dyDescent="0.25">
      <c r="E818" s="43"/>
      <c r="F818" s="43"/>
      <c r="N818" s="43"/>
      <c r="O818" s="43"/>
    </row>
    <row r="819" spans="5:15" x14ac:dyDescent="0.25">
      <c r="E819" s="43"/>
      <c r="F819" s="43"/>
      <c r="N819" s="43"/>
      <c r="O819" s="43"/>
    </row>
    <row r="820" spans="5:15" x14ac:dyDescent="0.25">
      <c r="E820" s="43"/>
      <c r="F820" s="43"/>
      <c r="N820" s="43"/>
      <c r="O820" s="43"/>
    </row>
    <row r="821" spans="5:15" x14ac:dyDescent="0.25">
      <c r="E821" s="43"/>
      <c r="F821" s="43"/>
      <c r="N821" s="43"/>
      <c r="O821" s="43"/>
    </row>
    <row r="822" spans="5:15" x14ac:dyDescent="0.25">
      <c r="E822" s="43"/>
      <c r="F822" s="43"/>
      <c r="N822" s="43"/>
      <c r="O822" s="43"/>
    </row>
    <row r="823" spans="5:15" x14ac:dyDescent="0.25">
      <c r="E823" s="43"/>
      <c r="F823" s="43"/>
      <c r="N823" s="43"/>
      <c r="O823" s="43"/>
    </row>
    <row r="824" spans="5:15" x14ac:dyDescent="0.25">
      <c r="E824" s="43"/>
      <c r="F824" s="43"/>
      <c r="N824" s="43"/>
      <c r="O824" s="43"/>
    </row>
    <row r="825" spans="5:15" x14ac:dyDescent="0.25">
      <c r="E825" s="43"/>
      <c r="F825" s="43"/>
      <c r="N825" s="43"/>
      <c r="O825" s="43"/>
    </row>
    <row r="826" spans="5:15" x14ac:dyDescent="0.25">
      <c r="E826" s="43"/>
      <c r="F826" s="43"/>
      <c r="N826" s="43"/>
      <c r="O826" s="43"/>
    </row>
    <row r="827" spans="5:15" x14ac:dyDescent="0.25">
      <c r="E827" s="43"/>
      <c r="F827" s="43"/>
      <c r="N827" s="43"/>
      <c r="O827" s="43"/>
    </row>
    <row r="828" spans="5:15" x14ac:dyDescent="0.25">
      <c r="E828" s="43"/>
      <c r="F828" s="43"/>
      <c r="N828" s="43"/>
      <c r="O828" s="43"/>
    </row>
    <row r="829" spans="5:15" x14ac:dyDescent="0.25">
      <c r="E829" s="43"/>
      <c r="F829" s="43"/>
      <c r="N829" s="43"/>
      <c r="O829" s="43"/>
    </row>
    <row r="830" spans="5:15" x14ac:dyDescent="0.25">
      <c r="E830" s="43"/>
      <c r="F830" s="43"/>
      <c r="N830" s="43"/>
      <c r="O830" s="43"/>
    </row>
    <row r="831" spans="5:15" x14ac:dyDescent="0.25">
      <c r="E831" s="43"/>
      <c r="F831" s="43"/>
      <c r="N831" s="43"/>
      <c r="O831" s="43"/>
    </row>
    <row r="832" spans="5:15" x14ac:dyDescent="0.25">
      <c r="E832" s="43"/>
      <c r="F832" s="43"/>
      <c r="N832" s="43"/>
      <c r="O832" s="43"/>
    </row>
    <row r="833" spans="5:15" x14ac:dyDescent="0.25">
      <c r="E833" s="43"/>
      <c r="F833" s="43"/>
      <c r="N833" s="43"/>
      <c r="O833" s="43"/>
    </row>
    <row r="834" spans="5:15" x14ac:dyDescent="0.25">
      <c r="E834" s="43"/>
      <c r="F834" s="43"/>
      <c r="N834" s="43"/>
      <c r="O834" s="43"/>
    </row>
    <row r="835" spans="5:15" x14ac:dyDescent="0.25">
      <c r="E835" s="43"/>
      <c r="F835" s="43"/>
      <c r="N835" s="43"/>
      <c r="O835" s="43"/>
    </row>
    <row r="836" spans="5:15" x14ac:dyDescent="0.25">
      <c r="E836" s="43"/>
      <c r="F836" s="43"/>
      <c r="N836" s="43"/>
      <c r="O836" s="43"/>
    </row>
    <row r="837" spans="5:15" x14ac:dyDescent="0.25">
      <c r="E837" s="43"/>
      <c r="F837" s="43"/>
      <c r="N837" s="43"/>
      <c r="O837" s="43"/>
    </row>
    <row r="838" spans="5:15" x14ac:dyDescent="0.25">
      <c r="E838" s="43"/>
      <c r="F838" s="43"/>
      <c r="N838" s="43"/>
      <c r="O838" s="43"/>
    </row>
    <row r="839" spans="5:15" x14ac:dyDescent="0.25">
      <c r="E839" s="43"/>
      <c r="F839" s="43"/>
      <c r="N839" s="43"/>
      <c r="O839" s="43"/>
    </row>
    <row r="840" spans="5:15" x14ac:dyDescent="0.25">
      <c r="E840" s="43"/>
      <c r="F840" s="43"/>
      <c r="N840" s="43"/>
      <c r="O840" s="43"/>
    </row>
    <row r="841" spans="5:15" x14ac:dyDescent="0.25">
      <c r="E841" s="43"/>
      <c r="F841" s="43"/>
      <c r="N841" s="43"/>
      <c r="O841" s="43"/>
    </row>
    <row r="842" spans="5:15" x14ac:dyDescent="0.25">
      <c r="E842" s="43"/>
      <c r="F842" s="43"/>
      <c r="N842" s="43"/>
      <c r="O842" s="43"/>
    </row>
    <row r="843" spans="5:15" x14ac:dyDescent="0.25">
      <c r="E843" s="43"/>
      <c r="F843" s="43"/>
      <c r="N843" s="43"/>
      <c r="O843" s="43"/>
    </row>
    <row r="844" spans="5:15" x14ac:dyDescent="0.25">
      <c r="E844" s="43"/>
      <c r="F844" s="43"/>
      <c r="N844" s="43"/>
      <c r="O844" s="43"/>
    </row>
    <row r="845" spans="5:15" x14ac:dyDescent="0.25">
      <c r="E845" s="43"/>
      <c r="F845" s="43"/>
      <c r="N845" s="43"/>
      <c r="O845" s="43"/>
    </row>
    <row r="846" spans="5:15" x14ac:dyDescent="0.25">
      <c r="E846" s="43"/>
      <c r="F846" s="43"/>
      <c r="N846" s="43"/>
      <c r="O846" s="43"/>
    </row>
    <row r="847" spans="5:15" x14ac:dyDescent="0.25">
      <c r="E847" s="43"/>
      <c r="F847" s="43"/>
      <c r="N847" s="43"/>
      <c r="O847" s="43"/>
    </row>
    <row r="848" spans="5:15" x14ac:dyDescent="0.25">
      <c r="E848" s="43"/>
      <c r="F848" s="43"/>
      <c r="N848" s="43"/>
      <c r="O848" s="43"/>
    </row>
    <row r="849" spans="5:15" x14ac:dyDescent="0.25">
      <c r="E849" s="43"/>
      <c r="F849" s="43"/>
      <c r="N849" s="43"/>
      <c r="O849" s="43"/>
    </row>
    <row r="850" spans="5:15" x14ac:dyDescent="0.25">
      <c r="E850" s="43"/>
      <c r="F850" s="43"/>
      <c r="N850" s="43"/>
      <c r="O850" s="43"/>
    </row>
    <row r="851" spans="5:15" x14ac:dyDescent="0.25">
      <c r="E851" s="43"/>
      <c r="F851" s="43"/>
      <c r="N851" s="43"/>
      <c r="O851" s="43"/>
    </row>
    <row r="852" spans="5:15" x14ac:dyDescent="0.25">
      <c r="E852" s="43"/>
      <c r="F852" s="43"/>
      <c r="N852" s="43"/>
      <c r="O852" s="43"/>
    </row>
    <row r="853" spans="5:15" x14ac:dyDescent="0.25">
      <c r="E853" s="43"/>
      <c r="F853" s="43"/>
      <c r="N853" s="43"/>
      <c r="O853" s="43"/>
    </row>
    <row r="854" spans="5:15" x14ac:dyDescent="0.25">
      <c r="E854" s="43"/>
      <c r="F854" s="43"/>
      <c r="N854" s="43"/>
      <c r="O854" s="43"/>
    </row>
    <row r="855" spans="5:15" x14ac:dyDescent="0.25">
      <c r="E855" s="43"/>
      <c r="F855" s="43"/>
      <c r="N855" s="43"/>
      <c r="O855" s="43"/>
    </row>
    <row r="856" spans="5:15" x14ac:dyDescent="0.25">
      <c r="E856" s="43"/>
      <c r="F856" s="43"/>
      <c r="N856" s="43"/>
      <c r="O856" s="43"/>
    </row>
    <row r="857" spans="5:15" x14ac:dyDescent="0.25">
      <c r="E857" s="43"/>
      <c r="F857" s="43"/>
      <c r="N857" s="43"/>
      <c r="O857" s="43"/>
    </row>
    <row r="858" spans="5:15" x14ac:dyDescent="0.25">
      <c r="E858" s="43"/>
      <c r="F858" s="43"/>
      <c r="N858" s="43"/>
      <c r="O858" s="43"/>
    </row>
    <row r="859" spans="5:15" x14ac:dyDescent="0.25">
      <c r="E859" s="43"/>
      <c r="F859" s="43"/>
      <c r="N859" s="43"/>
      <c r="O859" s="43"/>
    </row>
    <row r="860" spans="5:15" x14ac:dyDescent="0.25">
      <c r="E860" s="43"/>
      <c r="F860" s="43"/>
      <c r="N860" s="43"/>
      <c r="O860" s="43"/>
    </row>
    <row r="861" spans="5:15" x14ac:dyDescent="0.25">
      <c r="E861" s="43"/>
      <c r="F861" s="43"/>
      <c r="N861" s="43"/>
      <c r="O861" s="43"/>
    </row>
    <row r="862" spans="5:15" x14ac:dyDescent="0.25">
      <c r="E862" s="43"/>
      <c r="F862" s="43"/>
      <c r="N862" s="43"/>
      <c r="O862" s="43"/>
    </row>
    <row r="863" spans="5:15" x14ac:dyDescent="0.25">
      <c r="E863" s="43"/>
      <c r="F863" s="43"/>
      <c r="N863" s="43"/>
      <c r="O863" s="43"/>
    </row>
    <row r="864" spans="5:15" x14ac:dyDescent="0.25">
      <c r="E864" s="43"/>
      <c r="F864" s="43"/>
      <c r="N864" s="43"/>
      <c r="O864" s="43"/>
    </row>
    <row r="865" spans="5:15" x14ac:dyDescent="0.25">
      <c r="E865" s="43"/>
      <c r="F865" s="43"/>
      <c r="N865" s="43"/>
      <c r="O865" s="43"/>
    </row>
    <row r="866" spans="5:15" x14ac:dyDescent="0.25">
      <c r="E866" s="43"/>
      <c r="F866" s="43"/>
      <c r="N866" s="43"/>
      <c r="O866" s="43"/>
    </row>
    <row r="867" spans="5:15" x14ac:dyDescent="0.25">
      <c r="E867" s="43"/>
      <c r="F867" s="43"/>
      <c r="N867" s="43"/>
      <c r="O867" s="43"/>
    </row>
    <row r="868" spans="5:15" x14ac:dyDescent="0.25">
      <c r="E868" s="43"/>
      <c r="F868" s="43"/>
      <c r="N868" s="43"/>
      <c r="O868" s="43"/>
    </row>
    <row r="869" spans="5:15" x14ac:dyDescent="0.25">
      <c r="E869" s="43"/>
      <c r="F869" s="43"/>
      <c r="N869" s="43"/>
      <c r="O869" s="43"/>
    </row>
    <row r="870" spans="5:15" x14ac:dyDescent="0.25">
      <c r="E870" s="43"/>
      <c r="F870" s="43"/>
      <c r="N870" s="43"/>
      <c r="O870" s="43"/>
    </row>
    <row r="871" spans="5:15" x14ac:dyDescent="0.25">
      <c r="E871" s="43"/>
      <c r="F871" s="43"/>
      <c r="N871" s="43"/>
      <c r="O871" s="43"/>
    </row>
    <row r="872" spans="5:15" x14ac:dyDescent="0.25">
      <c r="E872" s="43"/>
      <c r="F872" s="43"/>
      <c r="N872" s="43"/>
      <c r="O872" s="43"/>
    </row>
    <row r="873" spans="5:15" x14ac:dyDescent="0.25">
      <c r="E873" s="43"/>
      <c r="F873" s="43"/>
      <c r="N873" s="43"/>
      <c r="O873" s="43"/>
    </row>
    <row r="874" spans="5:15" x14ac:dyDescent="0.25">
      <c r="E874" s="43"/>
      <c r="F874" s="43"/>
      <c r="N874" s="43"/>
      <c r="O874" s="43"/>
    </row>
    <row r="875" spans="5:15" x14ac:dyDescent="0.25">
      <c r="E875" s="43"/>
      <c r="F875" s="43"/>
      <c r="N875" s="43"/>
      <c r="O875" s="43"/>
    </row>
    <row r="876" spans="5:15" x14ac:dyDescent="0.25">
      <c r="E876" s="43"/>
      <c r="F876" s="43"/>
      <c r="N876" s="43"/>
      <c r="O876" s="43"/>
    </row>
    <row r="877" spans="5:15" x14ac:dyDescent="0.25">
      <c r="E877" s="43"/>
      <c r="F877" s="43"/>
      <c r="N877" s="43"/>
      <c r="O877" s="43"/>
    </row>
    <row r="878" spans="5:15" x14ac:dyDescent="0.25">
      <c r="E878" s="43"/>
      <c r="F878" s="43"/>
      <c r="N878" s="43"/>
      <c r="O878" s="43"/>
    </row>
    <row r="879" spans="5:15" x14ac:dyDescent="0.25">
      <c r="E879" s="43"/>
      <c r="F879" s="43"/>
      <c r="N879" s="43"/>
      <c r="O879" s="43"/>
    </row>
    <row r="880" spans="5:15" x14ac:dyDescent="0.25">
      <c r="E880" s="43"/>
      <c r="F880" s="43"/>
      <c r="N880" s="43"/>
      <c r="O880" s="43"/>
    </row>
    <row r="881" spans="5:15" x14ac:dyDescent="0.25">
      <c r="E881" s="43"/>
      <c r="F881" s="43"/>
      <c r="N881" s="43"/>
      <c r="O881" s="43"/>
    </row>
    <row r="882" spans="5:15" x14ac:dyDescent="0.25">
      <c r="E882" s="43"/>
      <c r="F882" s="43"/>
      <c r="N882" s="43"/>
      <c r="O882" s="43"/>
    </row>
    <row r="883" spans="5:15" x14ac:dyDescent="0.25">
      <c r="E883" s="43"/>
      <c r="F883" s="43"/>
      <c r="N883" s="43"/>
      <c r="O883" s="43"/>
    </row>
    <row r="884" spans="5:15" x14ac:dyDescent="0.25">
      <c r="E884" s="43"/>
      <c r="F884" s="43"/>
      <c r="N884" s="43"/>
      <c r="O884" s="43"/>
    </row>
    <row r="885" spans="5:15" x14ac:dyDescent="0.25">
      <c r="E885" s="43"/>
      <c r="F885" s="43"/>
      <c r="N885" s="43"/>
      <c r="O885" s="43"/>
    </row>
    <row r="886" spans="5:15" x14ac:dyDescent="0.25">
      <c r="E886" s="43"/>
      <c r="F886" s="43"/>
      <c r="N886" s="43"/>
      <c r="O886" s="43"/>
    </row>
    <row r="887" spans="5:15" x14ac:dyDescent="0.25">
      <c r="E887" s="43"/>
      <c r="F887" s="43"/>
      <c r="N887" s="43"/>
      <c r="O887" s="43"/>
    </row>
    <row r="888" spans="5:15" x14ac:dyDescent="0.25">
      <c r="E888" s="43"/>
      <c r="F888" s="43"/>
      <c r="N888" s="43"/>
      <c r="O888" s="43"/>
    </row>
    <row r="889" spans="5:15" x14ac:dyDescent="0.25">
      <c r="E889" s="43"/>
      <c r="F889" s="43"/>
      <c r="N889" s="43"/>
      <c r="O889" s="43"/>
    </row>
    <row r="890" spans="5:15" x14ac:dyDescent="0.25">
      <c r="E890" s="43"/>
      <c r="F890" s="43"/>
      <c r="N890" s="43"/>
      <c r="O890" s="43"/>
    </row>
    <row r="891" spans="5:15" x14ac:dyDescent="0.25">
      <c r="E891" s="43"/>
      <c r="F891" s="43"/>
      <c r="N891" s="43"/>
      <c r="O891" s="43"/>
    </row>
    <row r="892" spans="5:15" x14ac:dyDescent="0.25">
      <c r="E892" s="43"/>
      <c r="F892" s="43"/>
      <c r="N892" s="43"/>
      <c r="O892" s="43"/>
    </row>
    <row r="893" spans="5:15" x14ac:dyDescent="0.25">
      <c r="E893" s="43"/>
      <c r="F893" s="43"/>
      <c r="N893" s="43"/>
      <c r="O893" s="43"/>
    </row>
    <row r="894" spans="5:15" x14ac:dyDescent="0.25">
      <c r="E894" s="43"/>
      <c r="F894" s="43"/>
      <c r="N894" s="43"/>
      <c r="O894" s="43"/>
    </row>
    <row r="895" spans="5:15" x14ac:dyDescent="0.25">
      <c r="E895" s="43"/>
      <c r="F895" s="43"/>
      <c r="N895" s="43"/>
      <c r="O895" s="43"/>
    </row>
    <row r="896" spans="5:15" x14ac:dyDescent="0.25">
      <c r="E896" s="43"/>
      <c r="F896" s="43"/>
      <c r="N896" s="43"/>
      <c r="O896" s="43"/>
    </row>
    <row r="897" spans="5:15" x14ac:dyDescent="0.25">
      <c r="E897" s="43"/>
      <c r="F897" s="43"/>
      <c r="N897" s="43"/>
      <c r="O897" s="43"/>
    </row>
    <row r="898" spans="5:15" x14ac:dyDescent="0.25">
      <c r="E898" s="43"/>
      <c r="F898" s="43"/>
      <c r="N898" s="43"/>
      <c r="O898" s="43"/>
    </row>
    <row r="899" spans="5:15" x14ac:dyDescent="0.25">
      <c r="E899" s="43"/>
      <c r="F899" s="43"/>
      <c r="N899" s="43"/>
      <c r="O899" s="43"/>
    </row>
    <row r="900" spans="5:15" x14ac:dyDescent="0.25">
      <c r="E900" s="43"/>
      <c r="F900" s="43"/>
      <c r="N900" s="43"/>
      <c r="O900" s="43"/>
    </row>
    <row r="901" spans="5:15" x14ac:dyDescent="0.25">
      <c r="E901" s="43"/>
      <c r="F901" s="43"/>
      <c r="N901" s="43"/>
      <c r="O901" s="43"/>
    </row>
    <row r="902" spans="5:15" x14ac:dyDescent="0.25">
      <c r="E902" s="43"/>
      <c r="F902" s="43"/>
      <c r="N902" s="43"/>
      <c r="O902" s="43"/>
    </row>
    <row r="903" spans="5:15" x14ac:dyDescent="0.25">
      <c r="E903" s="43"/>
      <c r="F903" s="43"/>
      <c r="N903" s="43"/>
      <c r="O903" s="43"/>
    </row>
    <row r="904" spans="5:15" x14ac:dyDescent="0.25">
      <c r="E904" s="43"/>
      <c r="F904" s="43"/>
      <c r="N904" s="43"/>
      <c r="O904" s="43"/>
    </row>
    <row r="905" spans="5:15" x14ac:dyDescent="0.25">
      <c r="E905" s="43"/>
      <c r="F905" s="43"/>
      <c r="N905" s="43"/>
      <c r="O905" s="43"/>
    </row>
    <row r="906" spans="5:15" x14ac:dyDescent="0.25">
      <c r="E906" s="43"/>
      <c r="F906" s="43"/>
      <c r="N906" s="43"/>
      <c r="O906" s="43"/>
    </row>
    <row r="907" spans="5:15" x14ac:dyDescent="0.25">
      <c r="E907" s="43"/>
      <c r="F907" s="43"/>
      <c r="N907" s="43"/>
      <c r="O907" s="43"/>
    </row>
    <row r="908" spans="5:15" x14ac:dyDescent="0.25">
      <c r="E908" s="43"/>
      <c r="F908" s="43"/>
      <c r="N908" s="43"/>
      <c r="O908" s="43"/>
    </row>
    <row r="909" spans="5:15" x14ac:dyDescent="0.25">
      <c r="E909" s="43"/>
      <c r="F909" s="43"/>
      <c r="N909" s="43"/>
      <c r="O909" s="43"/>
    </row>
    <row r="910" spans="5:15" x14ac:dyDescent="0.25">
      <c r="E910" s="43"/>
      <c r="F910" s="43"/>
      <c r="N910" s="43"/>
      <c r="O910" s="43"/>
    </row>
    <row r="911" spans="5:15" x14ac:dyDescent="0.25">
      <c r="E911" s="43"/>
      <c r="F911" s="43"/>
      <c r="N911" s="43"/>
      <c r="O911" s="43"/>
    </row>
    <row r="912" spans="5:15" x14ac:dyDescent="0.25">
      <c r="E912" s="43"/>
      <c r="F912" s="43"/>
      <c r="N912" s="43"/>
      <c r="O912" s="43"/>
    </row>
    <row r="913" spans="5:15" x14ac:dyDescent="0.25">
      <c r="E913" s="43"/>
      <c r="F913" s="43"/>
      <c r="N913" s="43"/>
      <c r="O913" s="43"/>
    </row>
    <row r="914" spans="5:15" x14ac:dyDescent="0.25">
      <c r="E914" s="43"/>
      <c r="F914" s="43"/>
      <c r="N914" s="43"/>
      <c r="O914" s="43"/>
    </row>
    <row r="915" spans="5:15" x14ac:dyDescent="0.25">
      <c r="E915" s="43"/>
      <c r="F915" s="43"/>
      <c r="N915" s="43"/>
      <c r="O915" s="43"/>
    </row>
    <row r="916" spans="5:15" x14ac:dyDescent="0.25">
      <c r="E916" s="43"/>
      <c r="F916" s="43"/>
      <c r="N916" s="43"/>
      <c r="O916" s="43"/>
    </row>
    <row r="917" spans="5:15" x14ac:dyDescent="0.25">
      <c r="E917" s="43"/>
      <c r="F917" s="43"/>
      <c r="N917" s="43"/>
      <c r="O917" s="43"/>
    </row>
    <row r="918" spans="5:15" x14ac:dyDescent="0.25">
      <c r="E918" s="43"/>
      <c r="F918" s="43"/>
      <c r="N918" s="43"/>
      <c r="O918" s="43"/>
    </row>
    <row r="919" spans="5:15" x14ac:dyDescent="0.25">
      <c r="E919" s="43"/>
      <c r="F919" s="43"/>
      <c r="N919" s="43"/>
      <c r="O919" s="43"/>
    </row>
    <row r="920" spans="5:15" x14ac:dyDescent="0.25">
      <c r="E920" s="43"/>
      <c r="F920" s="43"/>
      <c r="N920" s="43"/>
      <c r="O920" s="43"/>
    </row>
    <row r="921" spans="5:15" x14ac:dyDescent="0.25">
      <c r="E921" s="43"/>
      <c r="F921" s="43"/>
      <c r="N921" s="43"/>
      <c r="O921" s="43"/>
    </row>
    <row r="922" spans="5:15" x14ac:dyDescent="0.25">
      <c r="E922" s="43"/>
      <c r="F922" s="43"/>
      <c r="N922" s="43"/>
      <c r="O922" s="43"/>
    </row>
    <row r="923" spans="5:15" x14ac:dyDescent="0.25">
      <c r="E923" s="43"/>
      <c r="F923" s="43"/>
      <c r="N923" s="43"/>
      <c r="O923" s="43"/>
    </row>
    <row r="924" spans="5:15" x14ac:dyDescent="0.25">
      <c r="E924" s="43"/>
      <c r="F924" s="43"/>
      <c r="N924" s="43"/>
      <c r="O924" s="43"/>
    </row>
    <row r="925" spans="5:15" x14ac:dyDescent="0.25">
      <c r="E925" s="43"/>
      <c r="F925" s="43"/>
      <c r="N925" s="43"/>
      <c r="O925" s="43"/>
    </row>
    <row r="926" spans="5:15" x14ac:dyDescent="0.25">
      <c r="E926" s="43"/>
      <c r="F926" s="43"/>
      <c r="N926" s="43"/>
      <c r="O926" s="43"/>
    </row>
    <row r="927" spans="5:15" x14ac:dyDescent="0.25">
      <c r="E927" s="43"/>
      <c r="F927" s="43"/>
      <c r="N927" s="43"/>
      <c r="O927" s="43"/>
    </row>
    <row r="928" spans="5:15" x14ac:dyDescent="0.25">
      <c r="E928" s="43"/>
      <c r="F928" s="43"/>
      <c r="N928" s="43"/>
      <c r="O928" s="43"/>
    </row>
    <row r="929" spans="5:15" x14ac:dyDescent="0.25">
      <c r="E929" s="43"/>
      <c r="F929" s="43"/>
      <c r="N929" s="43"/>
      <c r="O929" s="43"/>
    </row>
    <row r="930" spans="5:15" x14ac:dyDescent="0.25">
      <c r="E930" s="43"/>
      <c r="F930" s="43"/>
      <c r="N930" s="43"/>
      <c r="O930" s="43"/>
    </row>
    <row r="931" spans="5:15" x14ac:dyDescent="0.25">
      <c r="E931" s="43"/>
      <c r="F931" s="43"/>
      <c r="N931" s="43"/>
      <c r="O931" s="43"/>
    </row>
    <row r="932" spans="5:15" x14ac:dyDescent="0.25">
      <c r="E932" s="43"/>
      <c r="F932" s="43"/>
      <c r="N932" s="43"/>
      <c r="O932" s="43"/>
    </row>
    <row r="933" spans="5:15" x14ac:dyDescent="0.25">
      <c r="E933" s="43"/>
      <c r="F933" s="43"/>
      <c r="N933" s="43"/>
      <c r="O933" s="43"/>
    </row>
    <row r="934" spans="5:15" x14ac:dyDescent="0.25">
      <c r="E934" s="43"/>
      <c r="F934" s="43"/>
      <c r="N934" s="43"/>
      <c r="O934" s="43"/>
    </row>
    <row r="935" spans="5:15" x14ac:dyDescent="0.25">
      <c r="E935" s="43"/>
      <c r="F935" s="43"/>
      <c r="N935" s="43"/>
      <c r="O935" s="43"/>
    </row>
    <row r="936" spans="5:15" x14ac:dyDescent="0.25">
      <c r="E936" s="43"/>
      <c r="F936" s="43"/>
      <c r="N936" s="43"/>
      <c r="O936" s="43"/>
    </row>
    <row r="937" spans="5:15" x14ac:dyDescent="0.25">
      <c r="E937" s="43"/>
      <c r="F937" s="43"/>
      <c r="N937" s="43"/>
      <c r="O937" s="43"/>
    </row>
    <row r="938" spans="5:15" x14ac:dyDescent="0.25">
      <c r="E938" s="43"/>
      <c r="F938" s="43"/>
      <c r="N938" s="43"/>
      <c r="O938" s="43"/>
    </row>
    <row r="939" spans="5:15" x14ac:dyDescent="0.25">
      <c r="E939" s="43"/>
      <c r="F939" s="43"/>
      <c r="N939" s="43"/>
      <c r="O939" s="43"/>
    </row>
    <row r="940" spans="5:15" x14ac:dyDescent="0.25">
      <c r="E940" s="43"/>
      <c r="F940" s="43"/>
      <c r="N940" s="43"/>
      <c r="O940" s="43"/>
    </row>
    <row r="941" spans="5:15" x14ac:dyDescent="0.25">
      <c r="E941" s="43"/>
      <c r="F941" s="43"/>
      <c r="N941" s="43"/>
      <c r="O941" s="43"/>
    </row>
    <row r="942" spans="5:15" x14ac:dyDescent="0.25">
      <c r="E942" s="43"/>
      <c r="F942" s="43"/>
      <c r="N942" s="43"/>
      <c r="O942" s="43"/>
    </row>
    <row r="943" spans="5:15" x14ac:dyDescent="0.25">
      <c r="E943" s="43"/>
      <c r="F943" s="43"/>
      <c r="N943" s="43"/>
      <c r="O943" s="43"/>
    </row>
    <row r="944" spans="5:15" x14ac:dyDescent="0.25">
      <c r="E944" s="43"/>
      <c r="F944" s="43"/>
      <c r="N944" s="43"/>
      <c r="O944" s="43"/>
    </row>
    <row r="945" spans="5:15" x14ac:dyDescent="0.25">
      <c r="E945" s="43"/>
      <c r="F945" s="43"/>
      <c r="N945" s="43"/>
      <c r="O945" s="43"/>
    </row>
    <row r="946" spans="5:15" x14ac:dyDescent="0.25">
      <c r="E946" s="43"/>
      <c r="F946" s="43"/>
      <c r="N946" s="43"/>
      <c r="O946" s="43"/>
    </row>
    <row r="947" spans="5:15" x14ac:dyDescent="0.25">
      <c r="E947" s="43"/>
      <c r="F947" s="43"/>
      <c r="N947" s="43"/>
      <c r="O947" s="43"/>
    </row>
    <row r="948" spans="5:15" x14ac:dyDescent="0.25">
      <c r="E948" s="43"/>
      <c r="F948" s="43"/>
      <c r="N948" s="43"/>
      <c r="O948" s="43"/>
    </row>
    <row r="949" spans="5:15" x14ac:dyDescent="0.25">
      <c r="E949" s="43"/>
      <c r="F949" s="43"/>
      <c r="N949" s="43"/>
      <c r="O949" s="43"/>
    </row>
    <row r="950" spans="5:15" x14ac:dyDescent="0.25">
      <c r="E950" s="43"/>
      <c r="F950" s="43"/>
      <c r="N950" s="43"/>
      <c r="O950" s="43"/>
    </row>
    <row r="951" spans="5:15" x14ac:dyDescent="0.25">
      <c r="E951" s="43"/>
      <c r="F951" s="43"/>
      <c r="N951" s="43"/>
      <c r="O951" s="43"/>
    </row>
    <row r="952" spans="5:15" x14ac:dyDescent="0.25">
      <c r="E952" s="43"/>
      <c r="F952" s="43"/>
      <c r="N952" s="43"/>
      <c r="O952" s="43"/>
    </row>
    <row r="953" spans="5:15" x14ac:dyDescent="0.25">
      <c r="E953" s="43"/>
      <c r="F953" s="43"/>
      <c r="N953" s="43"/>
      <c r="O953" s="43"/>
    </row>
    <row r="954" spans="5:15" x14ac:dyDescent="0.25">
      <c r="E954" s="43"/>
      <c r="F954" s="43"/>
      <c r="N954" s="43"/>
      <c r="O954" s="43"/>
    </row>
    <row r="955" spans="5:15" x14ac:dyDescent="0.25">
      <c r="E955" s="43"/>
      <c r="F955" s="43"/>
      <c r="N955" s="43"/>
      <c r="O955" s="43"/>
    </row>
    <row r="956" spans="5:15" x14ac:dyDescent="0.25">
      <c r="E956" s="43"/>
      <c r="F956" s="43"/>
      <c r="N956" s="43"/>
      <c r="O956" s="43"/>
    </row>
    <row r="957" spans="5:15" x14ac:dyDescent="0.25">
      <c r="E957" s="43"/>
      <c r="F957" s="43"/>
      <c r="N957" s="43"/>
      <c r="O957" s="43"/>
    </row>
    <row r="958" spans="5:15" x14ac:dyDescent="0.25">
      <c r="E958" s="43"/>
      <c r="F958" s="43"/>
      <c r="N958" s="43"/>
      <c r="O958" s="43"/>
    </row>
    <row r="959" spans="5:15" x14ac:dyDescent="0.25">
      <c r="E959" s="43"/>
      <c r="F959" s="43"/>
      <c r="N959" s="43"/>
      <c r="O959" s="43"/>
    </row>
    <row r="960" spans="5:15" x14ac:dyDescent="0.25">
      <c r="E960" s="43"/>
      <c r="F960" s="43"/>
      <c r="N960" s="43"/>
      <c r="O960" s="43"/>
    </row>
    <row r="961" spans="5:15" x14ac:dyDescent="0.25">
      <c r="E961" s="43"/>
      <c r="F961" s="43"/>
      <c r="N961" s="43"/>
      <c r="O961" s="43"/>
    </row>
    <row r="962" spans="5:15" x14ac:dyDescent="0.25">
      <c r="E962" s="43"/>
      <c r="F962" s="43"/>
      <c r="N962" s="43"/>
      <c r="O962" s="43"/>
    </row>
    <row r="963" spans="5:15" x14ac:dyDescent="0.25">
      <c r="E963" s="43"/>
      <c r="F963" s="43"/>
      <c r="N963" s="43"/>
      <c r="O963" s="43"/>
    </row>
    <row r="964" spans="5:15" x14ac:dyDescent="0.25">
      <c r="E964" s="43"/>
      <c r="F964" s="43"/>
      <c r="N964" s="43"/>
      <c r="O964" s="43"/>
    </row>
    <row r="965" spans="5:15" x14ac:dyDescent="0.25">
      <c r="E965" s="43"/>
      <c r="F965" s="43"/>
      <c r="N965" s="43"/>
      <c r="O965" s="43"/>
    </row>
    <row r="966" spans="5:15" x14ac:dyDescent="0.25">
      <c r="E966" s="43"/>
      <c r="F966" s="43"/>
      <c r="N966" s="43"/>
      <c r="O966" s="43"/>
    </row>
    <row r="967" spans="5:15" x14ac:dyDescent="0.25">
      <c r="E967" s="43"/>
      <c r="F967" s="43"/>
      <c r="N967" s="43"/>
      <c r="O967" s="43"/>
    </row>
    <row r="968" spans="5:15" x14ac:dyDescent="0.25">
      <c r="E968" s="43"/>
      <c r="F968" s="43"/>
      <c r="N968" s="43"/>
      <c r="O968" s="43"/>
    </row>
    <row r="969" spans="5:15" x14ac:dyDescent="0.25">
      <c r="E969" s="43"/>
      <c r="F969" s="43"/>
      <c r="N969" s="43"/>
      <c r="O969" s="43"/>
    </row>
    <row r="970" spans="5:15" x14ac:dyDescent="0.25">
      <c r="E970" s="43"/>
      <c r="F970" s="43"/>
      <c r="N970" s="43"/>
      <c r="O970" s="43"/>
    </row>
    <row r="971" spans="5:15" x14ac:dyDescent="0.25">
      <c r="E971" s="43"/>
      <c r="F971" s="43"/>
      <c r="N971" s="43"/>
      <c r="O971" s="43"/>
    </row>
    <row r="972" spans="5:15" x14ac:dyDescent="0.25">
      <c r="E972" s="43"/>
      <c r="F972" s="43"/>
      <c r="N972" s="43"/>
      <c r="O972" s="43"/>
    </row>
    <row r="973" spans="5:15" x14ac:dyDescent="0.25">
      <c r="E973" s="43"/>
      <c r="F973" s="43"/>
      <c r="N973" s="43"/>
      <c r="O973" s="43"/>
    </row>
    <row r="974" spans="5:15" x14ac:dyDescent="0.25">
      <c r="E974" s="43"/>
      <c r="F974" s="43"/>
      <c r="N974" s="43"/>
      <c r="O974" s="43"/>
    </row>
    <row r="975" spans="5:15" x14ac:dyDescent="0.25">
      <c r="E975" s="43"/>
      <c r="F975" s="43"/>
      <c r="N975" s="43"/>
      <c r="O975" s="43"/>
    </row>
    <row r="976" spans="5:15" x14ac:dyDescent="0.25">
      <c r="E976" s="43"/>
      <c r="F976" s="43"/>
      <c r="N976" s="43"/>
      <c r="O976" s="43"/>
    </row>
    <row r="977" spans="5:15" x14ac:dyDescent="0.25">
      <c r="E977" s="43"/>
      <c r="F977" s="43"/>
      <c r="N977" s="43"/>
      <c r="O977" s="43"/>
    </row>
    <row r="978" spans="5:15" x14ac:dyDescent="0.25">
      <c r="E978" s="43"/>
      <c r="F978" s="43"/>
      <c r="N978" s="43"/>
      <c r="O978" s="43"/>
    </row>
    <row r="979" spans="5:15" x14ac:dyDescent="0.25">
      <c r="E979" s="43"/>
      <c r="F979" s="43"/>
      <c r="N979" s="43"/>
      <c r="O979" s="43"/>
    </row>
    <row r="980" spans="5:15" x14ac:dyDescent="0.25">
      <c r="E980" s="43"/>
      <c r="F980" s="43"/>
      <c r="N980" s="43"/>
      <c r="O980" s="43"/>
    </row>
    <row r="981" spans="5:15" x14ac:dyDescent="0.25">
      <c r="E981" s="43"/>
      <c r="F981" s="43"/>
      <c r="N981" s="43"/>
      <c r="O981" s="43"/>
    </row>
    <row r="982" spans="5:15" x14ac:dyDescent="0.25">
      <c r="E982" s="43"/>
      <c r="F982" s="43"/>
      <c r="N982" s="43"/>
      <c r="O982" s="43"/>
    </row>
    <row r="983" spans="5:15" x14ac:dyDescent="0.25">
      <c r="E983" s="43"/>
      <c r="F983" s="43"/>
      <c r="N983" s="43"/>
      <c r="O983" s="43"/>
    </row>
    <row r="984" spans="5:15" x14ac:dyDescent="0.25">
      <c r="E984" s="43"/>
      <c r="F984" s="43"/>
      <c r="N984" s="43"/>
      <c r="O984" s="43"/>
    </row>
    <row r="985" spans="5:15" x14ac:dyDescent="0.25">
      <c r="E985" s="43"/>
      <c r="F985" s="43"/>
      <c r="N985" s="43"/>
      <c r="O985" s="43"/>
    </row>
    <row r="986" spans="5:15" x14ac:dyDescent="0.25">
      <c r="E986" s="43"/>
      <c r="F986" s="43"/>
      <c r="N986" s="43"/>
      <c r="O986" s="43"/>
    </row>
    <row r="987" spans="5:15" x14ac:dyDescent="0.25">
      <c r="E987" s="43"/>
      <c r="F987" s="43"/>
      <c r="N987" s="43"/>
      <c r="O987" s="43"/>
    </row>
    <row r="988" spans="5:15" x14ac:dyDescent="0.25">
      <c r="E988" s="43"/>
      <c r="F988" s="43"/>
      <c r="N988" s="43"/>
      <c r="O988" s="43"/>
    </row>
    <row r="989" spans="5:15" x14ac:dyDescent="0.25">
      <c r="E989" s="43"/>
      <c r="F989" s="43"/>
      <c r="N989" s="43"/>
      <c r="O989" s="43"/>
    </row>
    <row r="990" spans="5:15" x14ac:dyDescent="0.25">
      <c r="E990" s="43"/>
      <c r="F990" s="43"/>
      <c r="N990" s="43"/>
      <c r="O990" s="43"/>
    </row>
    <row r="991" spans="5:15" x14ac:dyDescent="0.25">
      <c r="E991" s="43"/>
      <c r="F991" s="43"/>
      <c r="N991" s="43"/>
      <c r="O991" s="43"/>
    </row>
    <row r="992" spans="5:15" x14ac:dyDescent="0.25">
      <c r="E992" s="43"/>
      <c r="F992" s="43"/>
      <c r="N992" s="43"/>
      <c r="O992" s="43"/>
    </row>
    <row r="993" spans="5:15" x14ac:dyDescent="0.25">
      <c r="E993" s="43"/>
      <c r="F993" s="43"/>
      <c r="N993" s="43"/>
      <c r="O993" s="43"/>
    </row>
    <row r="994" spans="5:15" x14ac:dyDescent="0.25">
      <c r="E994" s="43"/>
      <c r="F994" s="43"/>
      <c r="N994" s="43"/>
      <c r="O994" s="43"/>
    </row>
    <row r="995" spans="5:15" x14ac:dyDescent="0.25">
      <c r="E995" s="43"/>
      <c r="F995" s="43"/>
      <c r="N995" s="43"/>
      <c r="O995" s="43"/>
    </row>
    <row r="996" spans="5:15" x14ac:dyDescent="0.25">
      <c r="E996" s="43"/>
      <c r="F996" s="43"/>
      <c r="N996" s="43"/>
      <c r="O996" s="43"/>
    </row>
    <row r="997" spans="5:15" x14ac:dyDescent="0.25">
      <c r="E997" s="43"/>
      <c r="F997" s="43"/>
      <c r="N997" s="43"/>
      <c r="O997" s="43"/>
    </row>
    <row r="998" spans="5:15" x14ac:dyDescent="0.25">
      <c r="E998" s="43"/>
      <c r="F998" s="43"/>
      <c r="N998" s="43"/>
      <c r="O998" s="43"/>
    </row>
    <row r="999" spans="5:15" x14ac:dyDescent="0.25">
      <c r="E999" s="43"/>
      <c r="F999" s="43"/>
      <c r="N999" s="43"/>
      <c r="O999" s="43"/>
    </row>
    <row r="1000" spans="5:15" x14ac:dyDescent="0.25">
      <c r="E1000" s="43"/>
      <c r="F1000" s="43"/>
      <c r="N1000" s="43"/>
      <c r="O1000" s="43"/>
    </row>
    <row r="1001" spans="5:15" x14ac:dyDescent="0.25">
      <c r="E1001" s="43"/>
      <c r="F1001" s="43"/>
      <c r="N1001" s="43"/>
      <c r="O1001" s="43"/>
    </row>
    <row r="1002" spans="5:15" x14ac:dyDescent="0.25">
      <c r="E1002" s="43"/>
      <c r="F1002" s="43"/>
      <c r="N1002" s="43"/>
      <c r="O1002" s="43"/>
    </row>
    <row r="1003" spans="5:15" x14ac:dyDescent="0.25">
      <c r="E1003" s="43"/>
      <c r="F1003" s="43"/>
      <c r="N1003" s="43"/>
      <c r="O1003" s="43"/>
    </row>
    <row r="1004" spans="5:15" x14ac:dyDescent="0.25">
      <c r="E1004" s="43"/>
      <c r="F1004" s="43"/>
      <c r="N1004" s="43"/>
      <c r="O1004" s="43"/>
    </row>
    <row r="1005" spans="5:15" x14ac:dyDescent="0.25">
      <c r="E1005" s="43"/>
      <c r="F1005" s="43"/>
      <c r="N1005" s="43"/>
      <c r="O1005" s="43"/>
    </row>
    <row r="1006" spans="5:15" x14ac:dyDescent="0.25">
      <c r="E1006" s="43"/>
      <c r="F1006" s="43"/>
      <c r="N1006" s="43"/>
      <c r="O1006" s="43"/>
    </row>
    <row r="1007" spans="5:15" x14ac:dyDescent="0.25">
      <c r="E1007" s="43"/>
      <c r="F1007" s="43"/>
      <c r="N1007" s="43"/>
      <c r="O1007" s="43"/>
    </row>
    <row r="1008" spans="5:15" x14ac:dyDescent="0.25">
      <c r="E1008" s="43"/>
      <c r="F1008" s="43"/>
      <c r="N1008" s="43"/>
      <c r="O1008" s="43"/>
    </row>
    <row r="1009" spans="5:15" x14ac:dyDescent="0.25">
      <c r="E1009" s="43"/>
      <c r="F1009" s="43"/>
      <c r="N1009" s="43"/>
      <c r="O1009" s="43"/>
    </row>
    <row r="1010" spans="5:15" x14ac:dyDescent="0.25">
      <c r="E1010" s="43"/>
      <c r="F1010" s="43"/>
      <c r="N1010" s="43"/>
      <c r="O1010" s="43"/>
    </row>
    <row r="1011" spans="5:15" x14ac:dyDescent="0.25">
      <c r="E1011" s="43"/>
      <c r="F1011" s="43"/>
      <c r="N1011" s="43"/>
      <c r="O1011" s="43"/>
    </row>
    <row r="1012" spans="5:15" x14ac:dyDescent="0.25">
      <c r="E1012" s="43"/>
      <c r="F1012" s="43"/>
      <c r="N1012" s="43"/>
      <c r="O1012" s="43"/>
    </row>
    <row r="1013" spans="5:15" x14ac:dyDescent="0.25">
      <c r="E1013" s="43"/>
      <c r="F1013" s="43"/>
      <c r="N1013" s="43"/>
      <c r="O1013" s="43"/>
    </row>
    <row r="1014" spans="5:15" x14ac:dyDescent="0.25">
      <c r="E1014" s="43"/>
      <c r="F1014" s="43"/>
      <c r="N1014" s="43"/>
      <c r="O1014" s="43"/>
    </row>
    <row r="1015" spans="5:15" x14ac:dyDescent="0.25">
      <c r="E1015" s="43"/>
      <c r="F1015" s="43"/>
      <c r="N1015" s="43"/>
      <c r="O1015" s="43"/>
    </row>
    <row r="1016" spans="5:15" x14ac:dyDescent="0.25">
      <c r="E1016" s="43"/>
      <c r="F1016" s="43"/>
      <c r="N1016" s="43"/>
      <c r="O1016" s="43"/>
    </row>
    <row r="1017" spans="5:15" x14ac:dyDescent="0.25">
      <c r="E1017" s="43"/>
      <c r="F1017" s="43"/>
      <c r="N1017" s="43"/>
      <c r="O1017" s="43"/>
    </row>
    <row r="1018" spans="5:15" x14ac:dyDescent="0.25">
      <c r="E1018" s="43"/>
      <c r="F1018" s="43"/>
      <c r="N1018" s="43"/>
      <c r="O1018" s="43"/>
    </row>
    <row r="1019" spans="5:15" x14ac:dyDescent="0.25">
      <c r="E1019" s="43"/>
      <c r="F1019" s="43"/>
      <c r="N1019" s="43"/>
      <c r="O1019" s="43"/>
    </row>
    <row r="1020" spans="5:15" x14ac:dyDescent="0.25">
      <c r="E1020" s="43"/>
      <c r="F1020" s="43"/>
      <c r="N1020" s="43"/>
      <c r="O1020" s="43"/>
    </row>
    <row r="1021" spans="5:15" x14ac:dyDescent="0.25">
      <c r="E1021" s="43"/>
      <c r="F1021" s="43"/>
      <c r="N1021" s="43"/>
      <c r="O1021" s="43"/>
    </row>
    <row r="1022" spans="5:15" x14ac:dyDescent="0.25">
      <c r="E1022" s="43"/>
      <c r="F1022" s="43"/>
      <c r="N1022" s="43"/>
      <c r="O1022" s="43"/>
    </row>
    <row r="1023" spans="5:15" x14ac:dyDescent="0.25">
      <c r="E1023" s="43"/>
      <c r="F1023" s="43"/>
      <c r="N1023" s="43"/>
      <c r="O1023" s="43"/>
    </row>
    <row r="1024" spans="5:15" x14ac:dyDescent="0.25">
      <c r="E1024" s="43"/>
      <c r="F1024" s="43"/>
      <c r="N1024" s="43"/>
      <c r="O1024" s="43"/>
    </row>
    <row r="1025" spans="5:15" x14ac:dyDescent="0.25">
      <c r="E1025" s="43"/>
      <c r="F1025" s="43"/>
      <c r="N1025" s="43"/>
      <c r="O1025" s="43"/>
    </row>
    <row r="1026" spans="5:15" x14ac:dyDescent="0.25">
      <c r="E1026" s="43"/>
      <c r="F1026" s="43"/>
      <c r="N1026" s="43"/>
      <c r="O1026" s="43"/>
    </row>
    <row r="1027" spans="5:15" x14ac:dyDescent="0.25">
      <c r="E1027" s="43"/>
      <c r="F1027" s="43"/>
      <c r="N1027" s="43"/>
      <c r="O1027" s="43"/>
    </row>
    <row r="1028" spans="5:15" x14ac:dyDescent="0.25">
      <c r="E1028" s="43"/>
      <c r="F1028" s="43"/>
      <c r="N1028" s="43"/>
      <c r="O1028" s="43"/>
    </row>
    <row r="1029" spans="5:15" x14ac:dyDescent="0.25">
      <c r="E1029" s="43"/>
      <c r="F1029" s="43"/>
      <c r="N1029" s="43"/>
      <c r="O1029" s="43"/>
    </row>
    <row r="1030" spans="5:15" x14ac:dyDescent="0.25">
      <c r="E1030" s="43"/>
      <c r="F1030" s="43"/>
      <c r="N1030" s="43"/>
      <c r="O1030" s="43"/>
    </row>
    <row r="1031" spans="5:15" x14ac:dyDescent="0.25">
      <c r="E1031" s="43"/>
      <c r="F1031" s="43"/>
      <c r="N1031" s="43"/>
      <c r="O1031" s="43"/>
    </row>
    <row r="1032" spans="5:15" x14ac:dyDescent="0.25">
      <c r="E1032" s="43"/>
      <c r="F1032" s="43"/>
      <c r="N1032" s="43"/>
      <c r="O1032" s="43"/>
    </row>
    <row r="1033" spans="5:15" x14ac:dyDescent="0.25">
      <c r="E1033" s="43"/>
      <c r="F1033" s="43"/>
      <c r="N1033" s="43"/>
      <c r="O1033" s="43"/>
    </row>
    <row r="1034" spans="5:15" x14ac:dyDescent="0.25">
      <c r="E1034" s="43"/>
      <c r="F1034" s="43"/>
      <c r="N1034" s="43"/>
      <c r="O1034" s="43"/>
    </row>
    <row r="1035" spans="5:15" x14ac:dyDescent="0.25">
      <c r="E1035" s="43"/>
      <c r="F1035" s="43"/>
      <c r="N1035" s="43"/>
      <c r="O1035" s="43"/>
    </row>
    <row r="1036" spans="5:15" x14ac:dyDescent="0.25">
      <c r="E1036" s="43"/>
      <c r="F1036" s="43"/>
      <c r="N1036" s="43"/>
      <c r="O1036" s="43"/>
    </row>
    <row r="1037" spans="5:15" x14ac:dyDescent="0.25">
      <c r="E1037" s="43"/>
      <c r="F1037" s="43"/>
      <c r="N1037" s="43"/>
      <c r="O1037" s="43"/>
    </row>
    <row r="1038" spans="5:15" x14ac:dyDescent="0.25">
      <c r="E1038" s="43"/>
      <c r="F1038" s="43"/>
      <c r="N1038" s="43"/>
      <c r="O1038" s="43"/>
    </row>
    <row r="1039" spans="5:15" x14ac:dyDescent="0.25">
      <c r="E1039" s="43"/>
      <c r="F1039" s="43"/>
      <c r="N1039" s="43"/>
      <c r="O1039" s="43"/>
    </row>
    <row r="1040" spans="5:15" x14ac:dyDescent="0.25">
      <c r="E1040" s="43"/>
      <c r="F1040" s="43"/>
      <c r="N1040" s="43"/>
      <c r="O1040" s="43"/>
    </row>
    <row r="1041" spans="5:15" x14ac:dyDescent="0.25">
      <c r="E1041" s="43"/>
      <c r="F1041" s="43"/>
      <c r="N1041" s="43"/>
      <c r="O1041" s="43"/>
    </row>
    <row r="1042" spans="5:15" x14ac:dyDescent="0.25">
      <c r="E1042" s="43"/>
      <c r="F1042" s="43"/>
      <c r="N1042" s="43"/>
      <c r="O1042" s="43"/>
    </row>
    <row r="1043" spans="5:15" x14ac:dyDescent="0.25">
      <c r="E1043" s="43"/>
      <c r="F1043" s="43"/>
      <c r="N1043" s="43"/>
      <c r="O1043" s="43"/>
    </row>
    <row r="1044" spans="5:15" x14ac:dyDescent="0.25">
      <c r="E1044" s="43"/>
      <c r="F1044" s="43"/>
      <c r="N1044" s="43"/>
      <c r="O1044" s="43"/>
    </row>
    <row r="1045" spans="5:15" x14ac:dyDescent="0.25">
      <c r="E1045" s="43"/>
      <c r="F1045" s="43"/>
      <c r="N1045" s="43"/>
      <c r="O1045" s="43"/>
    </row>
    <row r="1046" spans="5:15" x14ac:dyDescent="0.25">
      <c r="E1046" s="43"/>
      <c r="F1046" s="43"/>
      <c r="N1046" s="43"/>
      <c r="O1046" s="43"/>
    </row>
    <row r="1047" spans="5:15" x14ac:dyDescent="0.25">
      <c r="E1047" s="43"/>
      <c r="F1047" s="43"/>
      <c r="N1047" s="43"/>
      <c r="O1047" s="43"/>
    </row>
    <row r="1048" spans="5:15" x14ac:dyDescent="0.25">
      <c r="E1048" s="43"/>
      <c r="F1048" s="43"/>
      <c r="N1048" s="43"/>
      <c r="O1048" s="43"/>
    </row>
    <row r="1049" spans="5:15" x14ac:dyDescent="0.25">
      <c r="E1049" s="43"/>
      <c r="F1049" s="43"/>
      <c r="N1049" s="43"/>
      <c r="O1049" s="43"/>
    </row>
    <row r="1050" spans="5:15" x14ac:dyDescent="0.25">
      <c r="E1050" s="43"/>
      <c r="F1050" s="43"/>
      <c r="N1050" s="43"/>
      <c r="O1050" s="43"/>
    </row>
    <row r="1051" spans="5:15" x14ac:dyDescent="0.25">
      <c r="E1051" s="43"/>
      <c r="F1051" s="43"/>
      <c r="N1051" s="43"/>
      <c r="O1051" s="43"/>
    </row>
    <row r="1052" spans="5:15" x14ac:dyDescent="0.25">
      <c r="E1052" s="43"/>
      <c r="F1052" s="43"/>
      <c r="N1052" s="43"/>
      <c r="O1052" s="43"/>
    </row>
    <row r="1053" spans="5:15" x14ac:dyDescent="0.25">
      <c r="E1053" s="43"/>
      <c r="F1053" s="43"/>
      <c r="N1053" s="43"/>
      <c r="O1053" s="43"/>
    </row>
    <row r="1054" spans="5:15" x14ac:dyDescent="0.25">
      <c r="E1054" s="43"/>
      <c r="F1054" s="43"/>
      <c r="N1054" s="43"/>
      <c r="O1054" s="43"/>
    </row>
    <row r="1055" spans="5:15" x14ac:dyDescent="0.25">
      <c r="E1055" s="43"/>
      <c r="F1055" s="43"/>
      <c r="N1055" s="43"/>
      <c r="O1055" s="43"/>
    </row>
    <row r="1056" spans="5:15" x14ac:dyDescent="0.25">
      <c r="E1056" s="43"/>
      <c r="F1056" s="43"/>
      <c r="N1056" s="43"/>
      <c r="O1056" s="43"/>
    </row>
    <row r="1057" spans="5:15" x14ac:dyDescent="0.25">
      <c r="E1057" s="43"/>
      <c r="F1057" s="43"/>
      <c r="N1057" s="43"/>
      <c r="O1057" s="43"/>
    </row>
    <row r="1058" spans="5:15" x14ac:dyDescent="0.25">
      <c r="E1058" s="43"/>
      <c r="F1058" s="43"/>
      <c r="N1058" s="43"/>
      <c r="O1058" s="43"/>
    </row>
    <row r="1059" spans="5:15" x14ac:dyDescent="0.25">
      <c r="E1059" s="43"/>
      <c r="F1059" s="43"/>
      <c r="N1059" s="43"/>
      <c r="O1059" s="43"/>
    </row>
    <row r="1060" spans="5:15" x14ac:dyDescent="0.25">
      <c r="E1060" s="43"/>
      <c r="F1060" s="43"/>
      <c r="N1060" s="43"/>
      <c r="O1060" s="43"/>
    </row>
    <row r="1061" spans="5:15" x14ac:dyDescent="0.25">
      <c r="E1061" s="43"/>
      <c r="F1061" s="43"/>
      <c r="N1061" s="43"/>
      <c r="O1061" s="43"/>
    </row>
    <row r="1062" spans="5:15" x14ac:dyDescent="0.25">
      <c r="E1062" s="43"/>
      <c r="F1062" s="43"/>
      <c r="N1062" s="43"/>
      <c r="O1062" s="43"/>
    </row>
    <row r="1063" spans="5:15" x14ac:dyDescent="0.25">
      <c r="E1063" s="43"/>
      <c r="F1063" s="43"/>
      <c r="N1063" s="43"/>
      <c r="O1063" s="43"/>
    </row>
    <row r="1064" spans="5:15" x14ac:dyDescent="0.25">
      <c r="E1064" s="43"/>
      <c r="F1064" s="43"/>
      <c r="N1064" s="43"/>
      <c r="O1064" s="43"/>
    </row>
    <row r="1065" spans="5:15" x14ac:dyDescent="0.25">
      <c r="E1065" s="43"/>
      <c r="F1065" s="43"/>
      <c r="N1065" s="43"/>
      <c r="O1065" s="43"/>
    </row>
    <row r="1066" spans="5:15" x14ac:dyDescent="0.25">
      <c r="E1066" s="43"/>
      <c r="F1066" s="43"/>
      <c r="N1066" s="43"/>
      <c r="O1066" s="43"/>
    </row>
    <row r="1067" spans="5:15" x14ac:dyDescent="0.25">
      <c r="E1067" s="43"/>
      <c r="F1067" s="43"/>
      <c r="N1067" s="43"/>
      <c r="O1067" s="43"/>
    </row>
    <row r="1068" spans="5:15" x14ac:dyDescent="0.25">
      <c r="E1068" s="43"/>
      <c r="F1068" s="43"/>
      <c r="N1068" s="43"/>
      <c r="O1068" s="43"/>
    </row>
    <row r="1069" spans="5:15" x14ac:dyDescent="0.25">
      <c r="E1069" s="43"/>
      <c r="F1069" s="43"/>
      <c r="N1069" s="43"/>
      <c r="O1069" s="43"/>
    </row>
    <row r="1070" spans="5:15" x14ac:dyDescent="0.25">
      <c r="E1070" s="43"/>
      <c r="F1070" s="43"/>
      <c r="N1070" s="43"/>
      <c r="O1070" s="43"/>
    </row>
    <row r="1071" spans="5:15" x14ac:dyDescent="0.25">
      <c r="E1071" s="43"/>
      <c r="F1071" s="43"/>
      <c r="N1071" s="43"/>
      <c r="O1071" s="43"/>
    </row>
    <row r="1072" spans="5:15" x14ac:dyDescent="0.25">
      <c r="E1072" s="43"/>
      <c r="F1072" s="43"/>
      <c r="N1072" s="43"/>
      <c r="O1072" s="43"/>
    </row>
    <row r="1073" spans="5:15" x14ac:dyDescent="0.25">
      <c r="E1073" s="43"/>
      <c r="F1073" s="43"/>
      <c r="N1073" s="43"/>
      <c r="O1073" s="43"/>
    </row>
    <row r="1074" spans="5:15" x14ac:dyDescent="0.25">
      <c r="E1074" s="43"/>
      <c r="F1074" s="43"/>
      <c r="N1074" s="43"/>
      <c r="O1074" s="43"/>
    </row>
    <row r="1075" spans="5:15" x14ac:dyDescent="0.25">
      <c r="E1075" s="43"/>
      <c r="F1075" s="43"/>
      <c r="N1075" s="43"/>
      <c r="O1075" s="43"/>
    </row>
    <row r="1076" spans="5:15" x14ac:dyDescent="0.25">
      <c r="E1076" s="43"/>
      <c r="F1076" s="43"/>
      <c r="N1076" s="43"/>
      <c r="O1076" s="43"/>
    </row>
    <row r="1077" spans="5:15" x14ac:dyDescent="0.25">
      <c r="E1077" s="43"/>
      <c r="F1077" s="43"/>
      <c r="N1077" s="43"/>
      <c r="O1077" s="43"/>
    </row>
    <row r="1078" spans="5:15" x14ac:dyDescent="0.25">
      <c r="E1078" s="43"/>
      <c r="F1078" s="43"/>
      <c r="N1078" s="43"/>
      <c r="O1078" s="43"/>
    </row>
    <row r="1079" spans="5:15" x14ac:dyDescent="0.25">
      <c r="E1079" s="43"/>
      <c r="F1079" s="43"/>
      <c r="N1079" s="43"/>
      <c r="O1079" s="43"/>
    </row>
    <row r="1080" spans="5:15" x14ac:dyDescent="0.25">
      <c r="E1080" s="43"/>
      <c r="F1080" s="43"/>
      <c r="N1080" s="43"/>
      <c r="O1080" s="43"/>
    </row>
    <row r="1081" spans="5:15" x14ac:dyDescent="0.25">
      <c r="E1081" s="43"/>
      <c r="F1081" s="43"/>
      <c r="N1081" s="43"/>
      <c r="O1081" s="43"/>
    </row>
    <row r="1082" spans="5:15" x14ac:dyDescent="0.25">
      <c r="E1082" s="43"/>
      <c r="F1082" s="43"/>
      <c r="N1082" s="43"/>
      <c r="O1082" s="43"/>
    </row>
    <row r="1083" spans="5:15" x14ac:dyDescent="0.25">
      <c r="E1083" s="43"/>
      <c r="F1083" s="43"/>
      <c r="N1083" s="43"/>
      <c r="O1083" s="43"/>
    </row>
    <row r="1084" spans="5:15" x14ac:dyDescent="0.25">
      <c r="E1084" s="43"/>
      <c r="F1084" s="43"/>
      <c r="N1084" s="43"/>
      <c r="O1084" s="43"/>
    </row>
    <row r="1085" spans="5:15" x14ac:dyDescent="0.25">
      <c r="E1085" s="43"/>
      <c r="F1085" s="43"/>
      <c r="N1085" s="43"/>
      <c r="O1085" s="43"/>
    </row>
    <row r="1086" spans="5:15" x14ac:dyDescent="0.25">
      <c r="E1086" s="43"/>
      <c r="F1086" s="43"/>
      <c r="N1086" s="43"/>
      <c r="O1086" s="43"/>
    </row>
    <row r="1087" spans="5:15" x14ac:dyDescent="0.25">
      <c r="E1087" s="43"/>
      <c r="F1087" s="43"/>
      <c r="N1087" s="43"/>
      <c r="O1087" s="43"/>
    </row>
    <row r="1088" spans="5:15" x14ac:dyDescent="0.25">
      <c r="E1088" s="43"/>
      <c r="F1088" s="43"/>
      <c r="N1088" s="43"/>
      <c r="O1088" s="43"/>
    </row>
    <row r="1089" spans="5:15" x14ac:dyDescent="0.25">
      <c r="E1089" s="43"/>
      <c r="F1089" s="43"/>
      <c r="N1089" s="43"/>
      <c r="O1089" s="43"/>
    </row>
    <row r="1090" spans="5:15" x14ac:dyDescent="0.25">
      <c r="E1090" s="43"/>
      <c r="F1090" s="43"/>
      <c r="N1090" s="43"/>
      <c r="O1090" s="43"/>
    </row>
    <row r="1091" spans="5:15" x14ac:dyDescent="0.25">
      <c r="E1091" s="43"/>
      <c r="F1091" s="43"/>
      <c r="N1091" s="43"/>
      <c r="O1091" s="43"/>
    </row>
    <row r="1092" spans="5:15" x14ac:dyDescent="0.25">
      <c r="E1092" s="43"/>
      <c r="F1092" s="43"/>
      <c r="N1092" s="43"/>
      <c r="O1092" s="43"/>
    </row>
    <row r="1093" spans="5:15" x14ac:dyDescent="0.25">
      <c r="E1093" s="43"/>
      <c r="F1093" s="43"/>
      <c r="N1093" s="43"/>
      <c r="O1093" s="43"/>
    </row>
    <row r="1094" spans="5:15" x14ac:dyDescent="0.25">
      <c r="E1094" s="43"/>
      <c r="F1094" s="43"/>
      <c r="N1094" s="43"/>
      <c r="O1094" s="43"/>
    </row>
    <row r="1095" spans="5:15" x14ac:dyDescent="0.25">
      <c r="E1095" s="43"/>
      <c r="F1095" s="43"/>
      <c r="N1095" s="43"/>
      <c r="O1095" s="43"/>
    </row>
  </sheetData>
  <mergeCells count="3">
    <mergeCell ref="B3:L3"/>
    <mergeCell ref="M3:S3"/>
    <mergeCell ref="T3:V3"/>
  </mergeCells>
  <phoneticPr fontId="0" type="noConversion"/>
  <pageMargins left="0.75" right="0.75" top="1" bottom="1" header="0.5" footer="0.5"/>
  <pageSetup scale="36" orientation="portrait" horizontalDpi="300" verticalDpi="300" r:id="rId1"/>
  <headerFooter alignWithMargins="0">
    <oddHeader>&amp;R&amp;D&amp;LReclaim 7.0 Project: Hope Bay - P2 Boston Mine</oddHeader>
    <oddFooter>&amp;L&amp;F&amp;R&amp;P of &amp;N</oddFooter>
  </headerFooter>
  <colBreaks count="2" manualBreakCount="2">
    <brk id="11" max="1048575" man="1"/>
    <brk id="12"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92D050"/>
    <pageSetUpPr fitToPage="1"/>
  </sheetPr>
  <dimension ref="A1:BV70"/>
  <sheetViews>
    <sheetView zoomScale="65" zoomScaleNormal="65" workbookViewId="0">
      <selection activeCell="V17" sqref="V17"/>
    </sheetView>
    <sheetView workbookViewId="1"/>
  </sheetViews>
  <sheetFormatPr defaultColWidth="9.81640625" defaultRowHeight="13.2" x14ac:dyDescent="0.25"/>
  <cols>
    <col min="1" max="1" width="1.90625" style="43" customWidth="1"/>
    <col min="2" max="3" width="29.54296875" style="43" customWidth="1"/>
    <col min="4" max="4" width="8.54296875" style="108" customWidth="1"/>
    <col min="5" max="5" width="9.54296875" style="109" bestFit="1" customWidth="1"/>
    <col min="6" max="6" width="7" style="109" customWidth="1"/>
    <col min="7" max="7" width="11.08984375" style="106" customWidth="1"/>
    <col min="8" max="8" width="13.453125" style="68" customWidth="1"/>
    <col min="9" max="9" width="5.08984375" style="68" hidden="1" customWidth="1"/>
    <col min="10" max="10" width="11.453125" style="68" hidden="1" customWidth="1"/>
    <col min="11" max="11" width="10.36328125" style="68" hidden="1" customWidth="1"/>
    <col min="12" max="12" width="1.90625" style="68" hidden="1" customWidth="1"/>
    <col min="13" max="13" width="8.54296875" style="68" hidden="1" customWidth="1"/>
    <col min="14" max="14" width="25.08984375" style="198" customWidth="1"/>
    <col min="15" max="15" width="31.453125" style="198" customWidth="1"/>
    <col min="16" max="16" width="9.54296875" style="68" bestFit="1" customWidth="1"/>
    <col min="17" max="17" width="7" style="68" customWidth="1"/>
    <col min="18" max="18" width="8.453125" style="68" customWidth="1"/>
    <col min="19" max="19" width="14.90625" style="1012" customWidth="1"/>
    <col min="20" max="20" width="17.36328125" style="68" bestFit="1" customWidth="1"/>
    <col min="21" max="21" width="16.6328125" style="68" customWidth="1"/>
    <col min="22" max="22" width="57.453125" style="68" customWidth="1"/>
    <col min="23" max="23" width="14.08984375" style="68" customWidth="1"/>
    <col min="24" max="24" width="9.453125" style="43" customWidth="1"/>
    <col min="25" max="25" width="3.36328125" style="43" customWidth="1"/>
    <col min="26" max="26" width="30.54296875" style="43" customWidth="1"/>
    <col min="27" max="27" width="14.90625" style="43" customWidth="1"/>
    <col min="28" max="28" width="10.08984375" style="43" customWidth="1"/>
    <col min="29" max="29" width="8.08984375" style="43" customWidth="1"/>
    <col min="30" max="30" width="8.36328125" style="43" customWidth="1"/>
    <col min="31" max="31" width="11.453125" style="43" customWidth="1"/>
    <col min="32" max="32" width="9.453125" style="43" customWidth="1"/>
    <col min="33" max="33" width="3.36328125" style="43" customWidth="1"/>
    <col min="34" max="34" width="30.54296875" style="43" customWidth="1"/>
    <col min="35" max="35" width="14.90625" style="43" customWidth="1"/>
    <col min="36" max="36" width="10.08984375" style="43" customWidth="1"/>
    <col min="37" max="37" width="8.08984375" style="43" customWidth="1"/>
    <col min="38" max="38" width="8.36328125" style="43" customWidth="1"/>
    <col min="39" max="39" width="11.453125" style="43" customWidth="1"/>
    <col min="40" max="40" width="9.453125" style="43" customWidth="1"/>
    <col min="41" max="41" width="3.36328125" style="43" customWidth="1"/>
    <col min="42" max="42" width="30.54296875" style="43" customWidth="1"/>
    <col min="43" max="43" width="14.90625" style="43" customWidth="1"/>
    <col min="44" max="44" width="10.08984375" style="43" customWidth="1"/>
    <col min="45" max="45" width="8.08984375" style="43" customWidth="1"/>
    <col min="46" max="46" width="8.36328125" style="43" customWidth="1"/>
    <col min="47" max="47" width="11.453125" style="43" customWidth="1"/>
    <col min="48" max="48" width="9.453125" style="43" customWidth="1"/>
    <col min="49" max="16384" width="9.81640625" style="43"/>
  </cols>
  <sheetData>
    <row r="1" spans="1:74" s="10" customFormat="1" x14ac:dyDescent="0.25">
      <c r="A1" s="2">
        <v>1</v>
      </c>
      <c r="B1" s="22" t="s">
        <v>355</v>
      </c>
      <c r="C1" s="22"/>
      <c r="D1" s="2"/>
      <c r="E1" s="5"/>
      <c r="F1" s="2"/>
      <c r="G1" s="2"/>
      <c r="H1" s="2"/>
      <c r="I1" s="681"/>
      <c r="J1" s="681"/>
      <c r="K1" s="681"/>
      <c r="L1" s="15"/>
      <c r="M1" s="15"/>
      <c r="N1" s="2"/>
      <c r="O1" s="2"/>
      <c r="P1" s="2"/>
      <c r="Q1" s="2"/>
      <c r="R1" s="2"/>
      <c r="S1" s="21"/>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row>
    <row r="2" spans="1:74" s="10" customFormat="1" ht="13.8" thickBot="1" x14ac:dyDescent="0.3">
      <c r="A2" s="2"/>
      <c r="B2" s="22"/>
      <c r="C2" s="22"/>
      <c r="D2" s="2"/>
      <c r="E2" s="5"/>
      <c r="F2" s="2"/>
      <c r="G2" s="2"/>
      <c r="H2" s="2"/>
      <c r="I2" s="681"/>
      <c r="J2" s="681"/>
      <c r="K2" s="681"/>
      <c r="L2" s="15"/>
      <c r="M2" s="15"/>
      <c r="N2" s="2"/>
      <c r="O2" s="2"/>
      <c r="P2" s="2"/>
      <c r="Q2" s="2"/>
      <c r="R2" s="2"/>
      <c r="S2" s="21"/>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row>
    <row r="3" spans="1:74" s="1005" customFormat="1" ht="31.8" thickBot="1" x14ac:dyDescent="0.3">
      <c r="B3" s="997" t="s">
        <v>1219</v>
      </c>
      <c r="C3" s="998"/>
      <c r="D3" s="998"/>
      <c r="E3" s="998"/>
      <c r="F3" s="998"/>
      <c r="G3" s="998"/>
      <c r="H3" s="998"/>
      <c r="I3" s="998"/>
      <c r="J3" s="998"/>
      <c r="K3" s="998"/>
      <c r="L3" s="999"/>
      <c r="M3" s="1000" t="s">
        <v>1231</v>
      </c>
      <c r="N3" s="1001"/>
      <c r="O3" s="1001"/>
      <c r="P3" s="1001"/>
      <c r="Q3" s="1001"/>
      <c r="R3" s="1001"/>
      <c r="S3" s="1001"/>
      <c r="T3" s="1002"/>
      <c r="U3" s="1003" t="s">
        <v>1146</v>
      </c>
      <c r="V3" s="1004"/>
      <c r="W3" s="1006" t="s">
        <v>1232</v>
      </c>
    </row>
    <row r="4" spans="1:74" s="631" customFormat="1" ht="39.75" customHeight="1" thickBot="1" x14ac:dyDescent="0.3">
      <c r="B4" s="967" t="s">
        <v>1213</v>
      </c>
      <c r="C4" s="967"/>
      <c r="D4" s="967"/>
      <c r="E4" s="967"/>
      <c r="F4" s="967"/>
      <c r="G4" s="967"/>
      <c r="H4" s="967"/>
      <c r="I4" s="968"/>
      <c r="J4" s="968"/>
      <c r="K4" s="968"/>
      <c r="L4" s="969"/>
      <c r="M4" s="969"/>
      <c r="N4" s="970"/>
      <c r="O4" s="970"/>
      <c r="P4" s="971"/>
      <c r="Q4" s="971"/>
      <c r="R4" s="970"/>
      <c r="S4" s="972"/>
      <c r="T4" s="970"/>
      <c r="U4" s="970"/>
      <c r="V4" s="970"/>
      <c r="W4" s="970"/>
    </row>
    <row r="5" spans="1:74" s="337" customFormat="1" ht="46.8" x14ac:dyDescent="0.3">
      <c r="A5" s="333"/>
      <c r="B5" s="338" t="s">
        <v>3</v>
      </c>
      <c r="C5" s="332" t="s">
        <v>265</v>
      </c>
      <c r="D5" s="332" t="s">
        <v>175</v>
      </c>
      <c r="E5" s="334" t="s">
        <v>174</v>
      </c>
      <c r="F5" s="334" t="s">
        <v>176</v>
      </c>
      <c r="G5" s="336" t="s">
        <v>177</v>
      </c>
      <c r="H5" s="373" t="s">
        <v>1225</v>
      </c>
      <c r="I5" s="647" t="s">
        <v>178</v>
      </c>
      <c r="J5" s="647" t="s">
        <v>190</v>
      </c>
      <c r="K5" s="647" t="s">
        <v>179</v>
      </c>
      <c r="L5" s="526"/>
      <c r="M5" s="616" t="s">
        <v>955</v>
      </c>
      <c r="N5" s="335" t="s">
        <v>956</v>
      </c>
      <c r="O5" s="335" t="s">
        <v>957</v>
      </c>
      <c r="P5" s="334" t="s">
        <v>174</v>
      </c>
      <c r="Q5" s="335" t="s">
        <v>235</v>
      </c>
      <c r="R5" s="336" t="s">
        <v>177</v>
      </c>
      <c r="S5" s="632" t="s">
        <v>1158</v>
      </c>
      <c r="T5" s="629" t="s">
        <v>1230</v>
      </c>
      <c r="U5" s="630" t="s">
        <v>1179</v>
      </c>
      <c r="V5" s="336" t="s">
        <v>265</v>
      </c>
      <c r="W5" s="340" t="s">
        <v>1224</v>
      </c>
      <c r="X5" s="333"/>
      <c r="Y5" s="333"/>
      <c r="Z5" s="333"/>
      <c r="AA5" s="333"/>
      <c r="AB5" s="333"/>
      <c r="AC5" s="333"/>
      <c r="AD5" s="333"/>
      <c r="AE5" s="333"/>
      <c r="AF5" s="333"/>
      <c r="AG5" s="333"/>
      <c r="AH5" s="333"/>
      <c r="AI5" s="333"/>
      <c r="AJ5" s="333"/>
      <c r="AK5" s="333"/>
      <c r="AL5" s="333"/>
      <c r="AM5" s="333"/>
      <c r="AN5" s="333"/>
      <c r="AO5" s="333"/>
      <c r="AP5" s="333"/>
      <c r="AQ5" s="333"/>
      <c r="AR5" s="333"/>
      <c r="AS5" s="333"/>
      <c r="AT5" s="333"/>
      <c r="AU5" s="333"/>
      <c r="AV5" s="333"/>
      <c r="AW5" s="333"/>
      <c r="AX5" s="333"/>
      <c r="AY5" s="333"/>
      <c r="AZ5" s="333"/>
      <c r="BA5" s="333"/>
      <c r="BB5" s="333"/>
      <c r="BC5" s="333"/>
      <c r="BD5" s="333"/>
      <c r="BE5" s="333"/>
      <c r="BF5" s="333"/>
      <c r="BG5" s="333"/>
      <c r="BH5" s="333"/>
      <c r="BI5" s="333"/>
      <c r="BJ5" s="333"/>
      <c r="BK5" s="333"/>
      <c r="BL5" s="333"/>
      <c r="BM5" s="333"/>
      <c r="BN5" s="333"/>
      <c r="BO5" s="333"/>
      <c r="BP5" s="333"/>
      <c r="BQ5" s="333"/>
      <c r="BR5" s="333"/>
      <c r="BS5" s="333"/>
      <c r="BT5" s="333"/>
      <c r="BU5" s="333"/>
      <c r="BV5" s="333"/>
    </row>
    <row r="6" spans="1:74" s="48" customFormat="1" x14ac:dyDescent="0.25">
      <c r="B6" s="51" t="s">
        <v>198</v>
      </c>
      <c r="C6" s="52"/>
      <c r="D6" s="128"/>
      <c r="E6" s="52"/>
      <c r="F6" s="52"/>
      <c r="G6" s="55"/>
      <c r="H6" s="940"/>
      <c r="I6" s="650"/>
      <c r="J6" s="651"/>
      <c r="K6" s="707"/>
      <c r="L6" s="483"/>
      <c r="M6" s="483"/>
      <c r="N6" s="129"/>
      <c r="O6" s="129"/>
      <c r="P6" s="129"/>
      <c r="Q6" s="129"/>
      <c r="R6" s="129"/>
      <c r="S6" s="129"/>
      <c r="T6" s="923"/>
      <c r="U6" s="485"/>
      <c r="V6" s="129"/>
      <c r="W6" s="904"/>
    </row>
    <row r="7" spans="1:74" x14ac:dyDescent="0.25">
      <c r="B7" s="138" t="s">
        <v>626</v>
      </c>
      <c r="C7" s="113" t="s">
        <v>756</v>
      </c>
      <c r="D7" s="59" t="s">
        <v>201</v>
      </c>
      <c r="E7" s="58"/>
      <c r="F7" s="114" t="e">
        <v>#N/A</v>
      </c>
      <c r="G7" s="61">
        <v>25000</v>
      </c>
      <c r="H7" s="933">
        <v>0</v>
      </c>
      <c r="I7" s="660"/>
      <c r="J7" s="710">
        <v>0</v>
      </c>
      <c r="K7" s="666">
        <v>0</v>
      </c>
      <c r="L7" s="177"/>
      <c r="M7" s="177">
        <v>271</v>
      </c>
      <c r="N7" s="46" t="s">
        <v>978</v>
      </c>
      <c r="O7" s="46" t="s">
        <v>979</v>
      </c>
      <c r="P7" s="46">
        <v>0</v>
      </c>
      <c r="Q7" s="46" t="s">
        <v>8</v>
      </c>
      <c r="R7" s="115">
        <v>105.74462877460736</v>
      </c>
      <c r="S7" s="116">
        <v>0</v>
      </c>
      <c r="T7" s="924">
        <f>S7</f>
        <v>0</v>
      </c>
      <c r="U7" s="370">
        <f>H7-T7</f>
        <v>0</v>
      </c>
      <c r="V7" s="46"/>
      <c r="W7" s="905">
        <f>T7</f>
        <v>0</v>
      </c>
    </row>
    <row r="8" spans="1:74" x14ac:dyDescent="0.25">
      <c r="B8" s="131" t="s">
        <v>624</v>
      </c>
      <c r="C8" s="132"/>
      <c r="D8" s="133"/>
      <c r="E8" s="132"/>
      <c r="F8" s="132"/>
      <c r="G8" s="134"/>
      <c r="H8" s="941"/>
      <c r="I8" s="711"/>
      <c r="J8" s="712"/>
      <c r="K8" s="713"/>
      <c r="L8" s="148"/>
      <c r="M8" s="148"/>
      <c r="N8" s="135"/>
      <c r="O8" s="135"/>
      <c r="P8" s="135"/>
      <c r="Q8" s="135"/>
      <c r="R8" s="135"/>
      <c r="S8" s="135"/>
      <c r="T8" s="923"/>
      <c r="U8" s="485"/>
      <c r="V8" s="135"/>
      <c r="W8" s="906"/>
    </row>
    <row r="9" spans="1:74" x14ac:dyDescent="0.25">
      <c r="B9" s="67" t="s">
        <v>627</v>
      </c>
      <c r="C9" s="69"/>
      <c r="D9" s="70" t="s">
        <v>227</v>
      </c>
      <c r="E9" s="69"/>
      <c r="F9" s="69" t="e">
        <v>#N/A</v>
      </c>
      <c r="G9" s="71">
        <v>0</v>
      </c>
      <c r="H9" s="933">
        <v>0</v>
      </c>
      <c r="I9" s="660"/>
      <c r="J9" s="710">
        <v>0</v>
      </c>
      <c r="K9" s="666">
        <v>0</v>
      </c>
      <c r="L9" s="177"/>
      <c r="M9" s="177"/>
      <c r="N9" s="46"/>
      <c r="O9" s="46"/>
      <c r="P9" s="46"/>
      <c r="Q9" s="46"/>
      <c r="R9" s="115"/>
      <c r="S9" s="116"/>
      <c r="T9" s="925"/>
      <c r="U9" s="370"/>
      <c r="V9" s="46"/>
      <c r="W9" s="892"/>
    </row>
    <row r="10" spans="1:74" x14ac:dyDescent="0.25">
      <c r="B10" s="67" t="s">
        <v>840</v>
      </c>
      <c r="C10" s="69" t="s">
        <v>839</v>
      </c>
      <c r="D10" s="70" t="s">
        <v>8</v>
      </c>
      <c r="E10" s="69">
        <v>6</v>
      </c>
      <c r="F10" s="69" t="s">
        <v>810</v>
      </c>
      <c r="G10" s="71">
        <v>265</v>
      </c>
      <c r="H10" s="933">
        <v>1590</v>
      </c>
      <c r="I10" s="660">
        <v>0.5</v>
      </c>
      <c r="J10" s="710">
        <v>795</v>
      </c>
      <c r="K10" s="666">
        <v>795</v>
      </c>
      <c r="L10" s="177"/>
      <c r="M10" s="177"/>
      <c r="N10" s="46"/>
      <c r="O10" s="46"/>
      <c r="P10" s="46"/>
      <c r="Q10" s="46"/>
      <c r="R10" s="115"/>
      <c r="S10" s="116"/>
      <c r="T10" s="925"/>
      <c r="U10" s="443">
        <f>H10-T10</f>
        <v>1590</v>
      </c>
      <c r="V10" s="46" t="s">
        <v>1200</v>
      </c>
      <c r="W10" s="892">
        <v>0</v>
      </c>
    </row>
    <row r="11" spans="1:74" x14ac:dyDescent="0.25">
      <c r="B11" s="245" t="s">
        <v>866</v>
      </c>
      <c r="C11" s="388" t="s">
        <v>867</v>
      </c>
      <c r="D11" s="154" t="s">
        <v>1169</v>
      </c>
      <c r="E11" s="155">
        <v>10706</v>
      </c>
      <c r="F11" s="155" t="s">
        <v>810</v>
      </c>
      <c r="G11" s="156">
        <v>0.41</v>
      </c>
      <c r="H11" s="935">
        <v>4389.46</v>
      </c>
      <c r="I11" s="688">
        <v>0.5</v>
      </c>
      <c r="J11" s="714">
        <v>2194.73</v>
      </c>
      <c r="K11" s="706">
        <v>2194.73</v>
      </c>
      <c r="L11" s="493"/>
      <c r="M11" s="493">
        <v>204</v>
      </c>
      <c r="N11" s="420" t="s">
        <v>986</v>
      </c>
      <c r="O11" s="420" t="s">
        <v>988</v>
      </c>
      <c r="P11" s="420">
        <v>4406</v>
      </c>
      <c r="Q11" s="420" t="s">
        <v>1169</v>
      </c>
      <c r="R11" s="494">
        <v>0.41205188487832489</v>
      </c>
      <c r="S11" s="391">
        <v>1815.5006047738996</v>
      </c>
      <c r="T11" s="926">
        <f>SUM(S11:S14)</f>
        <v>4418.8444134351566</v>
      </c>
      <c r="U11" s="615">
        <f>H11-T11</f>
        <v>-29.384413435156603</v>
      </c>
      <c r="V11" s="420"/>
      <c r="W11" s="907">
        <f>T11</f>
        <v>4418.8444134351566</v>
      </c>
    </row>
    <row r="12" spans="1:74" x14ac:dyDescent="0.25">
      <c r="B12" s="633"/>
      <c r="C12" s="69"/>
      <c r="D12" s="59"/>
      <c r="E12" s="58"/>
      <c r="F12" s="58"/>
      <c r="G12" s="61"/>
      <c r="H12" s="933"/>
      <c r="I12" s="660"/>
      <c r="J12" s="710"/>
      <c r="K12" s="666"/>
      <c r="L12" s="177"/>
      <c r="M12" s="177">
        <v>907</v>
      </c>
      <c r="N12" s="417" t="s">
        <v>984</v>
      </c>
      <c r="O12" s="417" t="s">
        <v>988</v>
      </c>
      <c r="P12" s="417">
        <v>3800</v>
      </c>
      <c r="Q12" s="417" t="s">
        <v>1169</v>
      </c>
      <c r="R12" s="115">
        <v>0.41205188487832489</v>
      </c>
      <c r="S12" s="116">
        <v>1565.7971625376347</v>
      </c>
      <c r="T12" s="925"/>
      <c r="U12" s="370"/>
      <c r="V12" s="417"/>
      <c r="W12" s="892"/>
    </row>
    <row r="13" spans="1:74" x14ac:dyDescent="0.25">
      <c r="B13" s="633"/>
      <c r="C13" s="69"/>
      <c r="D13" s="59"/>
      <c r="E13" s="58"/>
      <c r="F13" s="58"/>
      <c r="G13" s="61"/>
      <c r="H13" s="933"/>
      <c r="I13" s="660"/>
      <c r="J13" s="710"/>
      <c r="K13" s="666"/>
      <c r="L13" s="177"/>
      <c r="M13" s="177">
        <v>923</v>
      </c>
      <c r="N13" s="417" t="s">
        <v>980</v>
      </c>
      <c r="O13" s="417" t="s">
        <v>988</v>
      </c>
      <c r="P13" s="417">
        <v>2500</v>
      </c>
      <c r="Q13" s="417" t="s">
        <v>1169</v>
      </c>
      <c r="R13" s="115">
        <v>0.41205188487832489</v>
      </c>
      <c r="S13" s="116">
        <v>1030.1297121958123</v>
      </c>
      <c r="T13" s="925"/>
      <c r="U13" s="370"/>
      <c r="V13" s="417"/>
      <c r="W13" s="892"/>
    </row>
    <row r="14" spans="1:74" x14ac:dyDescent="0.25">
      <c r="B14" s="73"/>
      <c r="C14" s="248"/>
      <c r="D14" s="75"/>
      <c r="E14" s="74"/>
      <c r="F14" s="74"/>
      <c r="G14" s="77"/>
      <c r="H14" s="936"/>
      <c r="I14" s="685"/>
      <c r="J14" s="715"/>
      <c r="K14" s="667"/>
      <c r="L14" s="495"/>
      <c r="M14" s="495">
        <v>653</v>
      </c>
      <c r="N14" s="418" t="s">
        <v>989</v>
      </c>
      <c r="O14" s="418" t="s">
        <v>988</v>
      </c>
      <c r="P14" s="418">
        <v>18</v>
      </c>
      <c r="Q14" s="418" t="s">
        <v>1169</v>
      </c>
      <c r="R14" s="496">
        <v>0.41205188487832489</v>
      </c>
      <c r="S14" s="226">
        <v>7.4169339278098478</v>
      </c>
      <c r="T14" s="927"/>
      <c r="U14" s="497"/>
      <c r="V14" s="418"/>
      <c r="W14" s="897"/>
    </row>
    <row r="15" spans="1:74" x14ac:dyDescent="0.25">
      <c r="B15" s="138" t="s">
        <v>209</v>
      </c>
      <c r="C15" s="58"/>
      <c r="D15" s="59" t="s">
        <v>1170</v>
      </c>
      <c r="E15" s="58"/>
      <c r="F15" s="58" t="e">
        <v>#N/A</v>
      </c>
      <c r="G15" s="61">
        <v>0</v>
      </c>
      <c r="H15" s="933">
        <v>0</v>
      </c>
      <c r="I15" s="660"/>
      <c r="J15" s="710">
        <v>0</v>
      </c>
      <c r="K15" s="666">
        <v>0</v>
      </c>
      <c r="L15" s="177"/>
      <c r="M15" s="177"/>
      <c r="N15" s="46"/>
      <c r="O15" s="46"/>
      <c r="P15" s="46"/>
      <c r="Q15" s="46"/>
      <c r="R15" s="115"/>
      <c r="S15" s="116"/>
      <c r="T15" s="925"/>
      <c r="U15" s="370"/>
      <c r="V15" s="46"/>
      <c r="W15" s="892"/>
    </row>
    <row r="16" spans="1:74" x14ac:dyDescent="0.25">
      <c r="B16" s="502" t="s">
        <v>850</v>
      </c>
      <c r="C16" s="459" t="s">
        <v>851</v>
      </c>
      <c r="D16" s="458" t="s">
        <v>196</v>
      </c>
      <c r="E16" s="459">
        <v>1</v>
      </c>
      <c r="F16" s="459" t="s">
        <v>810</v>
      </c>
      <c r="G16" s="460">
        <v>667.63</v>
      </c>
      <c r="H16" s="937">
        <v>667.63</v>
      </c>
      <c r="I16" s="690">
        <v>0.5</v>
      </c>
      <c r="J16" s="716">
        <v>333.815</v>
      </c>
      <c r="K16" s="717">
        <v>333.815</v>
      </c>
      <c r="L16" s="489"/>
      <c r="M16" s="489">
        <v>658</v>
      </c>
      <c r="N16" s="490" t="s">
        <v>996</v>
      </c>
      <c r="O16" s="490" t="s">
        <v>997</v>
      </c>
      <c r="P16" s="490">
        <v>1</v>
      </c>
      <c r="Q16" s="490" t="s">
        <v>998</v>
      </c>
      <c r="R16" s="492">
        <v>677.6841963904925</v>
      </c>
      <c r="S16" s="475">
        <v>677.6841963904925</v>
      </c>
      <c r="T16" s="928">
        <f>S16</f>
        <v>677.6841963904925</v>
      </c>
      <c r="U16" s="467">
        <f t="shared" ref="U16:U17" si="0">H16-T16</f>
        <v>-10.054196390492507</v>
      </c>
      <c r="V16" s="490"/>
      <c r="W16" s="908">
        <f t="shared" ref="W16:W17" si="1">T16</f>
        <v>677.6841963904925</v>
      </c>
    </row>
    <row r="17" spans="2:23" x14ac:dyDescent="0.25">
      <c r="B17" s="502" t="s">
        <v>853</v>
      </c>
      <c r="C17" s="459" t="s">
        <v>854</v>
      </c>
      <c r="D17" s="458" t="s">
        <v>196</v>
      </c>
      <c r="E17" s="459">
        <v>1</v>
      </c>
      <c r="F17" s="459" t="s">
        <v>810</v>
      </c>
      <c r="G17" s="460">
        <v>667.63</v>
      </c>
      <c r="H17" s="937">
        <v>667.63</v>
      </c>
      <c r="I17" s="690">
        <v>0.5</v>
      </c>
      <c r="J17" s="716">
        <v>333.815</v>
      </c>
      <c r="K17" s="717">
        <v>333.815</v>
      </c>
      <c r="L17" s="489"/>
      <c r="M17" s="489">
        <v>1232</v>
      </c>
      <c r="N17" s="490" t="s">
        <v>1060</v>
      </c>
      <c r="O17" s="490" t="s">
        <v>1113</v>
      </c>
      <c r="P17" s="490">
        <v>1</v>
      </c>
      <c r="Q17" s="490" t="s">
        <v>1095</v>
      </c>
      <c r="R17" s="492">
        <v>677.6841963904925</v>
      </c>
      <c r="S17" s="475">
        <v>677.6841963904925</v>
      </c>
      <c r="T17" s="928">
        <f>S17</f>
        <v>677.6841963904925</v>
      </c>
      <c r="U17" s="467">
        <f t="shared" si="0"/>
        <v>-10.054196390492507</v>
      </c>
      <c r="V17" s="490"/>
      <c r="W17" s="908">
        <f t="shared" si="1"/>
        <v>677.6841963904925</v>
      </c>
    </row>
    <row r="18" spans="2:23" x14ac:dyDescent="0.25">
      <c r="B18" s="487" t="s">
        <v>210</v>
      </c>
      <c r="C18" s="500" t="s">
        <v>839</v>
      </c>
      <c r="D18" s="501" t="s">
        <v>8</v>
      </c>
      <c r="E18" s="488">
        <v>6</v>
      </c>
      <c r="F18" s="488" t="s">
        <v>810</v>
      </c>
      <c r="G18" s="474">
        <v>1186.71</v>
      </c>
      <c r="H18" s="937">
        <v>7120.26</v>
      </c>
      <c r="I18" s="690">
        <v>0.5</v>
      </c>
      <c r="J18" s="716">
        <v>3560.13</v>
      </c>
      <c r="K18" s="717">
        <v>3560.13</v>
      </c>
      <c r="L18" s="489"/>
      <c r="M18" s="489">
        <v>195</v>
      </c>
      <c r="N18" s="490" t="s">
        <v>986</v>
      </c>
      <c r="O18" s="490" t="s">
        <v>992</v>
      </c>
      <c r="P18" s="490">
        <v>6</v>
      </c>
      <c r="Q18" s="490" t="s">
        <v>8</v>
      </c>
      <c r="R18" s="492">
        <v>1186.7094284495759</v>
      </c>
      <c r="S18" s="475">
        <v>7120.2565706974547</v>
      </c>
      <c r="T18" s="928">
        <f>S18</f>
        <v>7120.2565706974547</v>
      </c>
      <c r="U18" s="467">
        <f>H18-T18</f>
        <v>3.4293025455554016E-3</v>
      </c>
      <c r="V18" s="490"/>
      <c r="W18" s="908">
        <f>T18</f>
        <v>7120.2565706974547</v>
      </c>
    </row>
    <row r="19" spans="2:23" x14ac:dyDescent="0.25">
      <c r="B19" s="817" t="s">
        <v>868</v>
      </c>
      <c r="C19" s="819" t="s">
        <v>848</v>
      </c>
      <c r="D19" s="154" t="s">
        <v>1159</v>
      </c>
      <c r="E19" s="155">
        <v>4.16</v>
      </c>
      <c r="F19" s="155" t="s">
        <v>810</v>
      </c>
      <c r="G19" s="390">
        <v>2699.56</v>
      </c>
      <c r="H19" s="935">
        <v>11230.169599999999</v>
      </c>
      <c r="I19" s="688">
        <v>0.5</v>
      </c>
      <c r="J19" s="714">
        <v>5615.0847999999996</v>
      </c>
      <c r="K19" s="706">
        <v>5615.0847999999996</v>
      </c>
      <c r="L19" s="493"/>
      <c r="M19" s="493">
        <v>602</v>
      </c>
      <c r="N19" s="420" t="s">
        <v>990</v>
      </c>
      <c r="O19" s="420" t="s">
        <v>991</v>
      </c>
      <c r="P19" s="420">
        <v>4.16</v>
      </c>
      <c r="Q19" s="420" t="s">
        <v>1159</v>
      </c>
      <c r="R19" s="494">
        <v>2.2973773991675288</v>
      </c>
      <c r="S19" s="391">
        <v>9.5570899805369205</v>
      </c>
      <c r="T19" s="926">
        <f>SUM(S19:S20)</f>
        <v>11239.714286230257</v>
      </c>
      <c r="U19" s="562">
        <f>H19-T19</f>
        <v>-9.5446862302578666</v>
      </c>
      <c r="V19" s="453"/>
      <c r="W19" s="907">
        <f>T19</f>
        <v>11239.714286230257</v>
      </c>
    </row>
    <row r="20" spans="2:23" x14ac:dyDescent="0.25">
      <c r="B20" s="818"/>
      <c r="C20" s="820"/>
      <c r="D20" s="75"/>
      <c r="E20" s="74"/>
      <c r="F20" s="74"/>
      <c r="G20" s="638"/>
      <c r="H20" s="936"/>
      <c r="I20" s="685"/>
      <c r="J20" s="715"/>
      <c r="K20" s="667"/>
      <c r="L20" s="495"/>
      <c r="M20" s="495">
        <v>595</v>
      </c>
      <c r="N20" s="418" t="s">
        <v>990</v>
      </c>
      <c r="O20" s="418" t="s">
        <v>1216</v>
      </c>
      <c r="P20" s="418">
        <v>4.16</v>
      </c>
      <c r="Q20" s="418" t="s">
        <v>1214</v>
      </c>
      <c r="R20" s="496">
        <v>2699.5570183292593</v>
      </c>
      <c r="S20" s="226">
        <v>11230.15719624972</v>
      </c>
      <c r="T20" s="929"/>
      <c r="U20" s="1037"/>
      <c r="V20" s="469"/>
      <c r="W20" s="909"/>
    </row>
    <row r="21" spans="2:23" x14ac:dyDescent="0.25">
      <c r="B21" s="487" t="s">
        <v>718</v>
      </c>
      <c r="C21" s="500"/>
      <c r="D21" s="501" t="s">
        <v>1169</v>
      </c>
      <c r="E21" s="488"/>
      <c r="F21" s="488" t="s">
        <v>730</v>
      </c>
      <c r="G21" s="474">
        <v>25.6</v>
      </c>
      <c r="H21" s="937">
        <v>0</v>
      </c>
      <c r="I21" s="690"/>
      <c r="J21" s="716">
        <v>0</v>
      </c>
      <c r="K21" s="717">
        <v>0</v>
      </c>
      <c r="L21" s="489"/>
      <c r="M21" s="489"/>
      <c r="N21" s="490"/>
      <c r="O21" s="490"/>
      <c r="P21" s="490"/>
      <c r="Q21" s="490"/>
      <c r="R21" s="492"/>
      <c r="S21" s="475"/>
      <c r="T21" s="930"/>
      <c r="U21" s="467"/>
      <c r="V21" s="490"/>
      <c r="W21" s="901"/>
    </row>
    <row r="22" spans="2:23" s="68" customFormat="1" x14ac:dyDescent="0.25">
      <c r="B22" s="487" t="s">
        <v>211</v>
      </c>
      <c r="C22" s="500"/>
      <c r="D22" s="501" t="s">
        <v>1169</v>
      </c>
      <c r="E22" s="488"/>
      <c r="F22" s="488" t="s">
        <v>730</v>
      </c>
      <c r="G22" s="474">
        <v>25.6</v>
      </c>
      <c r="H22" s="937">
        <v>0</v>
      </c>
      <c r="I22" s="690"/>
      <c r="J22" s="716">
        <v>0</v>
      </c>
      <c r="K22" s="717">
        <v>0</v>
      </c>
      <c r="L22" s="489"/>
      <c r="M22" s="489"/>
      <c r="N22" s="463"/>
      <c r="O22" s="463"/>
      <c r="P22" s="463"/>
      <c r="Q22" s="463"/>
      <c r="R22" s="492"/>
      <c r="S22" s="475"/>
      <c r="T22" s="930"/>
      <c r="U22" s="635"/>
      <c r="V22" s="463"/>
      <c r="W22" s="901"/>
    </row>
    <row r="23" spans="2:23" x14ac:dyDescent="0.25">
      <c r="B23" s="487" t="s">
        <v>212</v>
      </c>
      <c r="C23" s="488"/>
      <c r="D23" s="501" t="s">
        <v>1169</v>
      </c>
      <c r="E23" s="488"/>
      <c r="F23" s="488" t="e">
        <v>#N/A</v>
      </c>
      <c r="G23" s="474">
        <v>0</v>
      </c>
      <c r="H23" s="937">
        <v>0</v>
      </c>
      <c r="I23" s="690"/>
      <c r="J23" s="716">
        <v>0</v>
      </c>
      <c r="K23" s="717">
        <v>0</v>
      </c>
      <c r="L23" s="489"/>
      <c r="M23" s="489"/>
      <c r="N23" s="490"/>
      <c r="O23" s="490"/>
      <c r="P23" s="490"/>
      <c r="Q23" s="490"/>
      <c r="R23" s="492"/>
      <c r="S23" s="475"/>
      <c r="T23" s="930"/>
      <c r="U23" s="467"/>
      <c r="V23" s="490"/>
      <c r="W23" s="901"/>
    </row>
    <row r="24" spans="2:23" x14ac:dyDescent="0.25">
      <c r="B24" s="487" t="s">
        <v>11</v>
      </c>
      <c r="C24" s="488"/>
      <c r="D24" s="501"/>
      <c r="E24" s="488"/>
      <c r="F24" s="488" t="e">
        <v>#N/A</v>
      </c>
      <c r="G24" s="474">
        <v>0</v>
      </c>
      <c r="H24" s="937">
        <v>0</v>
      </c>
      <c r="I24" s="690"/>
      <c r="J24" s="716">
        <v>0</v>
      </c>
      <c r="K24" s="717">
        <v>0</v>
      </c>
      <c r="L24" s="489"/>
      <c r="M24" s="489"/>
      <c r="N24" s="490"/>
      <c r="O24" s="490"/>
      <c r="P24" s="490"/>
      <c r="Q24" s="490"/>
      <c r="R24" s="492"/>
      <c r="S24" s="475"/>
      <c r="T24" s="930"/>
      <c r="U24" s="467"/>
      <c r="V24" s="490"/>
      <c r="W24" s="901"/>
    </row>
    <row r="25" spans="2:23" x14ac:dyDescent="0.25">
      <c r="B25" s="131" t="s">
        <v>617</v>
      </c>
      <c r="C25" s="132"/>
      <c r="D25" s="133"/>
      <c r="E25" s="132"/>
      <c r="F25" s="132"/>
      <c r="G25" s="134"/>
      <c r="H25" s="941"/>
      <c r="I25" s="711"/>
      <c r="J25" s="712"/>
      <c r="K25" s="713"/>
      <c r="L25" s="148"/>
      <c r="M25" s="148"/>
      <c r="N25" s="135"/>
      <c r="O25" s="135"/>
      <c r="P25" s="135"/>
      <c r="Q25" s="135"/>
      <c r="R25" s="135"/>
      <c r="S25" s="135"/>
      <c r="T25" s="923"/>
      <c r="U25" s="485"/>
      <c r="V25" s="135"/>
      <c r="W25" s="906"/>
    </row>
    <row r="26" spans="2:23" x14ac:dyDescent="0.25">
      <c r="B26" s="138" t="s">
        <v>197</v>
      </c>
      <c r="C26" s="58"/>
      <c r="D26" s="58" t="s">
        <v>37</v>
      </c>
      <c r="E26" s="58"/>
      <c r="F26" s="114" t="s">
        <v>758</v>
      </c>
      <c r="G26" s="61">
        <v>0.43</v>
      </c>
      <c r="H26" s="933">
        <v>0</v>
      </c>
      <c r="I26" s="660"/>
      <c r="J26" s="710">
        <v>0</v>
      </c>
      <c r="K26" s="666">
        <v>0</v>
      </c>
      <c r="L26" s="177"/>
      <c r="M26" s="177"/>
      <c r="N26" s="46"/>
      <c r="O26" s="46"/>
      <c r="P26" s="46"/>
      <c r="Q26" s="46"/>
      <c r="R26" s="115"/>
      <c r="S26" s="116"/>
      <c r="T26" s="925"/>
      <c r="U26" s="370"/>
      <c r="V26" s="46"/>
      <c r="W26" s="892"/>
    </row>
    <row r="27" spans="2:23" ht="39.6" x14ac:dyDescent="0.25">
      <c r="B27" s="317" t="s">
        <v>685</v>
      </c>
      <c r="C27" s="155" t="s">
        <v>839</v>
      </c>
      <c r="D27" s="155" t="s">
        <v>37</v>
      </c>
      <c r="E27" s="155">
        <v>75000</v>
      </c>
      <c r="F27" s="157" t="s">
        <v>758</v>
      </c>
      <c r="G27" s="390">
        <v>0.43</v>
      </c>
      <c r="H27" s="935">
        <v>32250</v>
      </c>
      <c r="I27" s="688">
        <v>0.5</v>
      </c>
      <c r="J27" s="714">
        <v>16125</v>
      </c>
      <c r="K27" s="706">
        <v>16125</v>
      </c>
      <c r="L27" s="493"/>
      <c r="M27" s="493">
        <v>192</v>
      </c>
      <c r="N27" s="159" t="s">
        <v>986</v>
      </c>
      <c r="O27" s="159" t="s">
        <v>993</v>
      </c>
      <c r="P27" s="159">
        <v>75000</v>
      </c>
      <c r="Q27" s="159" t="s">
        <v>994</v>
      </c>
      <c r="R27" s="494">
        <v>2.271735219128258E-2</v>
      </c>
      <c r="S27" s="391">
        <v>1703.8014143461935</v>
      </c>
      <c r="T27" s="926">
        <f>SUM(S27:S28)</f>
        <v>3435.4578995273555</v>
      </c>
      <c r="U27" s="456">
        <f>H27-T27</f>
        <v>28814.542100472645</v>
      </c>
      <c r="V27" s="453" t="s">
        <v>1199</v>
      </c>
      <c r="W27" s="907">
        <f>T27</f>
        <v>3435.4578995273555</v>
      </c>
    </row>
    <row r="28" spans="2:23" x14ac:dyDescent="0.25">
      <c r="B28" s="138"/>
      <c r="C28" s="58"/>
      <c r="D28" s="58"/>
      <c r="E28" s="58"/>
      <c r="F28" s="114"/>
      <c r="G28" s="61"/>
      <c r="H28" s="933"/>
      <c r="I28" s="660"/>
      <c r="J28" s="710"/>
      <c r="K28" s="666"/>
      <c r="L28" s="177"/>
      <c r="M28" s="177">
        <v>193</v>
      </c>
      <c r="N28" s="46" t="s">
        <v>986</v>
      </c>
      <c r="O28" s="46" t="s">
        <v>995</v>
      </c>
      <c r="P28" s="46">
        <v>75000</v>
      </c>
      <c r="Q28" s="46" t="s">
        <v>994</v>
      </c>
      <c r="R28" s="115">
        <v>2.3088753135748825E-2</v>
      </c>
      <c r="S28" s="116">
        <v>1731.656485181162</v>
      </c>
      <c r="T28" s="925"/>
      <c r="U28" s="370"/>
      <c r="V28" s="46"/>
      <c r="W28" s="892"/>
    </row>
    <row r="29" spans="2:23" x14ac:dyDescent="0.25">
      <c r="B29" s="487" t="s">
        <v>307</v>
      </c>
      <c r="C29" s="488"/>
      <c r="D29" s="488" t="s">
        <v>201</v>
      </c>
      <c r="E29" s="488"/>
      <c r="F29" s="461" t="s">
        <v>750</v>
      </c>
      <c r="G29" s="474">
        <v>3000</v>
      </c>
      <c r="H29" s="937">
        <v>0</v>
      </c>
      <c r="I29" s="690"/>
      <c r="J29" s="716">
        <v>0</v>
      </c>
      <c r="K29" s="717">
        <v>0</v>
      </c>
      <c r="L29" s="489"/>
      <c r="M29" s="489"/>
      <c r="N29" s="490"/>
      <c r="O29" s="490"/>
      <c r="P29" s="490"/>
      <c r="Q29" s="490"/>
      <c r="R29" s="492"/>
      <c r="S29" s="475"/>
      <c r="T29" s="930"/>
      <c r="U29" s="467"/>
      <c r="V29" s="490"/>
      <c r="W29" s="901"/>
    </row>
    <row r="30" spans="2:23" x14ac:dyDescent="0.25">
      <c r="B30" s="487" t="s">
        <v>308</v>
      </c>
      <c r="C30" s="488"/>
      <c r="D30" s="488" t="s">
        <v>38</v>
      </c>
      <c r="E30" s="488"/>
      <c r="F30" s="461" t="e">
        <v>#N/A</v>
      </c>
      <c r="G30" s="474">
        <v>25</v>
      </c>
      <c r="H30" s="937">
        <v>0</v>
      </c>
      <c r="I30" s="690"/>
      <c r="J30" s="716">
        <v>0</v>
      </c>
      <c r="K30" s="717">
        <v>0</v>
      </c>
      <c r="L30" s="489"/>
      <c r="M30" s="489"/>
      <c r="N30" s="490"/>
      <c r="O30" s="490"/>
      <c r="P30" s="490"/>
      <c r="Q30" s="490"/>
      <c r="R30" s="492"/>
      <c r="S30" s="475"/>
      <c r="T30" s="930"/>
      <c r="U30" s="467"/>
      <c r="V30" s="490"/>
      <c r="W30" s="901"/>
    </row>
    <row r="31" spans="2:23" x14ac:dyDescent="0.25">
      <c r="B31" s="487" t="s">
        <v>618</v>
      </c>
      <c r="C31" s="488"/>
      <c r="D31" s="488" t="s">
        <v>37</v>
      </c>
      <c r="E31" s="488"/>
      <c r="F31" s="461" t="s">
        <v>750</v>
      </c>
      <c r="G31" s="474">
        <v>10000</v>
      </c>
      <c r="H31" s="937">
        <v>0</v>
      </c>
      <c r="I31" s="690"/>
      <c r="J31" s="716">
        <v>0</v>
      </c>
      <c r="K31" s="717">
        <v>0</v>
      </c>
      <c r="L31" s="489"/>
      <c r="M31" s="489"/>
      <c r="N31" s="490"/>
      <c r="O31" s="490"/>
      <c r="P31" s="490"/>
      <c r="Q31" s="490"/>
      <c r="R31" s="492"/>
      <c r="S31" s="475"/>
      <c r="T31" s="930"/>
      <c r="U31" s="467"/>
      <c r="V31" s="490"/>
      <c r="W31" s="901"/>
    </row>
    <row r="32" spans="2:23" x14ac:dyDescent="0.25">
      <c r="B32" s="487" t="s">
        <v>309</v>
      </c>
      <c r="C32" s="488"/>
      <c r="D32" s="488" t="s">
        <v>37</v>
      </c>
      <c r="E32" s="488"/>
      <c r="F32" s="461" t="s">
        <v>750</v>
      </c>
      <c r="G32" s="474">
        <v>20000</v>
      </c>
      <c r="H32" s="937">
        <v>0</v>
      </c>
      <c r="I32" s="690"/>
      <c r="J32" s="716">
        <v>0</v>
      </c>
      <c r="K32" s="717">
        <v>0</v>
      </c>
      <c r="L32" s="489"/>
      <c r="M32" s="489"/>
      <c r="N32" s="490"/>
      <c r="O32" s="490"/>
      <c r="P32" s="490"/>
      <c r="Q32" s="490"/>
      <c r="R32" s="492"/>
      <c r="S32" s="475"/>
      <c r="T32" s="930"/>
      <c r="U32" s="467"/>
      <c r="V32" s="490"/>
      <c r="W32" s="901"/>
    </row>
    <row r="33" spans="1:74" x14ac:dyDescent="0.25">
      <c r="B33" s="245" t="s">
        <v>686</v>
      </c>
      <c r="C33" s="155" t="s">
        <v>848</v>
      </c>
      <c r="D33" s="155" t="s">
        <v>1159</v>
      </c>
      <c r="E33" s="155">
        <v>5.4</v>
      </c>
      <c r="F33" s="157" t="s">
        <v>810</v>
      </c>
      <c r="G33" s="156">
        <v>88.100000000000009</v>
      </c>
      <c r="H33" s="935">
        <v>475.74000000000007</v>
      </c>
      <c r="I33" s="688">
        <v>0.5</v>
      </c>
      <c r="J33" s="714">
        <v>237.87000000000003</v>
      </c>
      <c r="K33" s="706">
        <v>237.87000000000003</v>
      </c>
      <c r="L33" s="493"/>
      <c r="M33" s="493">
        <v>650</v>
      </c>
      <c r="N33" s="420" t="s">
        <v>989</v>
      </c>
      <c r="O33" s="420" t="s">
        <v>982</v>
      </c>
      <c r="P33" s="420">
        <v>5.3999999999999995</v>
      </c>
      <c r="Q33" s="420" t="s">
        <v>1159</v>
      </c>
      <c r="R33" s="494">
        <v>72.730973065509076</v>
      </c>
      <c r="S33" s="391">
        <v>392.74725455374897</v>
      </c>
      <c r="T33" s="926">
        <f>SUM(S33:S34)</f>
        <v>411.5661801991879</v>
      </c>
      <c r="U33" s="615">
        <f>H33-T33</f>
        <v>64.173819800812169</v>
      </c>
      <c r="V33" s="420"/>
      <c r="W33" s="907">
        <f>T33</f>
        <v>411.5661801991879</v>
      </c>
    </row>
    <row r="34" spans="1:74" x14ac:dyDescent="0.25">
      <c r="B34" s="138"/>
      <c r="C34" s="58"/>
      <c r="D34" s="58"/>
      <c r="E34" s="58"/>
      <c r="F34" s="114"/>
      <c r="G34" s="61"/>
      <c r="H34" s="933"/>
      <c r="I34" s="660"/>
      <c r="J34" s="710"/>
      <c r="K34" s="666"/>
      <c r="L34" s="177"/>
      <c r="M34" s="177">
        <v>651</v>
      </c>
      <c r="N34" s="46" t="s">
        <v>989</v>
      </c>
      <c r="O34" s="46" t="s">
        <v>983</v>
      </c>
      <c r="P34" s="46">
        <v>5.3999999999999995</v>
      </c>
      <c r="Q34" s="46" t="s">
        <v>1159</v>
      </c>
      <c r="R34" s="115">
        <v>3.4849862306368329</v>
      </c>
      <c r="S34" s="116">
        <v>18.818925645438895</v>
      </c>
      <c r="T34" s="925"/>
      <c r="U34" s="370"/>
      <c r="V34" s="46"/>
      <c r="W34" s="892"/>
    </row>
    <row r="35" spans="1:74" x14ac:dyDescent="0.25">
      <c r="B35" s="138"/>
      <c r="C35" s="58"/>
      <c r="D35" s="58"/>
      <c r="E35" s="58"/>
      <c r="F35" s="114"/>
      <c r="G35" s="61"/>
      <c r="H35" s="933"/>
      <c r="I35" s="660"/>
      <c r="J35" s="710"/>
      <c r="K35" s="666"/>
      <c r="L35" s="177"/>
      <c r="M35" s="177"/>
      <c r="N35" s="46"/>
      <c r="O35" s="46"/>
      <c r="P35" s="46"/>
      <c r="Q35" s="46"/>
      <c r="R35" s="115"/>
      <c r="S35" s="116"/>
      <c r="T35" s="925"/>
      <c r="U35" s="370"/>
      <c r="V35" s="46"/>
      <c r="W35" s="892"/>
    </row>
    <row r="36" spans="1:74" x14ac:dyDescent="0.25">
      <c r="B36" s="502" t="s">
        <v>358</v>
      </c>
      <c r="C36" s="488"/>
      <c r="D36" s="459" t="s">
        <v>201</v>
      </c>
      <c r="E36" s="459"/>
      <c r="F36" s="461" t="e">
        <v>#N/A</v>
      </c>
      <c r="G36" s="474">
        <v>0</v>
      </c>
      <c r="H36" s="937">
        <v>0</v>
      </c>
      <c r="I36" s="690"/>
      <c r="J36" s="716">
        <v>0</v>
      </c>
      <c r="K36" s="717">
        <v>0</v>
      </c>
      <c r="L36" s="489"/>
      <c r="M36" s="489"/>
      <c r="N36" s="490"/>
      <c r="O36" s="490"/>
      <c r="P36" s="490"/>
      <c r="Q36" s="490"/>
      <c r="R36" s="492"/>
      <c r="S36" s="475"/>
      <c r="T36" s="930"/>
      <c r="U36" s="467"/>
      <c r="V36" s="490"/>
      <c r="W36" s="901"/>
    </row>
    <row r="37" spans="1:74" x14ac:dyDescent="0.25">
      <c r="B37" s="502" t="s">
        <v>625</v>
      </c>
      <c r="C37" s="500"/>
      <c r="D37" s="459" t="s">
        <v>201</v>
      </c>
      <c r="E37" s="459"/>
      <c r="F37" s="461" t="s">
        <v>750</v>
      </c>
      <c r="G37" s="474">
        <v>20000</v>
      </c>
      <c r="H37" s="937">
        <v>0</v>
      </c>
      <c r="I37" s="690"/>
      <c r="J37" s="716">
        <v>0</v>
      </c>
      <c r="K37" s="717">
        <v>0</v>
      </c>
      <c r="L37" s="489"/>
      <c r="M37" s="489"/>
      <c r="N37" s="490"/>
      <c r="O37" s="490"/>
      <c r="P37" s="490"/>
      <c r="Q37" s="490"/>
      <c r="R37" s="492"/>
      <c r="S37" s="475"/>
      <c r="T37" s="930"/>
      <c r="U37" s="467"/>
      <c r="V37" s="490"/>
      <c r="W37" s="901"/>
    </row>
    <row r="38" spans="1:74" x14ac:dyDescent="0.25">
      <c r="B38" s="131" t="s">
        <v>218</v>
      </c>
      <c r="C38" s="132"/>
      <c r="D38" s="133"/>
      <c r="E38" s="132"/>
      <c r="F38" s="132"/>
      <c r="G38" s="134"/>
      <c r="H38" s="941"/>
      <c r="I38" s="711"/>
      <c r="J38" s="712"/>
      <c r="K38" s="713"/>
      <c r="L38" s="148"/>
      <c r="M38" s="148"/>
      <c r="N38" s="135"/>
      <c r="O38" s="135"/>
      <c r="P38" s="135"/>
      <c r="Q38" s="135"/>
      <c r="R38" s="135"/>
      <c r="S38" s="135"/>
      <c r="T38" s="923"/>
      <c r="U38" s="485"/>
      <c r="V38" s="135"/>
      <c r="W38" s="906"/>
    </row>
    <row r="39" spans="1:74" x14ac:dyDescent="0.25">
      <c r="B39" s="487" t="s">
        <v>219</v>
      </c>
      <c r="C39" s="488"/>
      <c r="D39" s="488" t="s">
        <v>201</v>
      </c>
      <c r="E39" s="488"/>
      <c r="F39" s="461" t="s">
        <v>759</v>
      </c>
      <c r="G39" s="474">
        <v>10000</v>
      </c>
      <c r="H39" s="937">
        <v>0</v>
      </c>
      <c r="I39" s="690">
        <v>0.5</v>
      </c>
      <c r="J39" s="716">
        <v>0</v>
      </c>
      <c r="K39" s="717">
        <v>0</v>
      </c>
      <c r="L39" s="489"/>
      <c r="M39" s="489"/>
      <c r="N39" s="490"/>
      <c r="O39" s="490"/>
      <c r="P39" s="490"/>
      <c r="Q39" s="490"/>
      <c r="R39" s="492"/>
      <c r="S39" s="475"/>
      <c r="T39" s="930"/>
      <c r="U39" s="467"/>
      <c r="V39" s="46"/>
      <c r="W39" s="892"/>
    </row>
    <row r="40" spans="1:74" x14ac:dyDescent="0.25">
      <c r="B40" s="487" t="s">
        <v>220</v>
      </c>
      <c r="C40" s="488"/>
      <c r="D40" s="488" t="s">
        <v>201</v>
      </c>
      <c r="E40" s="488"/>
      <c r="F40" s="461" t="s">
        <v>759</v>
      </c>
      <c r="G40" s="474">
        <v>20000</v>
      </c>
      <c r="H40" s="937">
        <v>0</v>
      </c>
      <c r="I40" s="690">
        <v>0.5</v>
      </c>
      <c r="J40" s="716">
        <v>0</v>
      </c>
      <c r="K40" s="717">
        <v>0</v>
      </c>
      <c r="L40" s="489"/>
      <c r="M40" s="489"/>
      <c r="N40" s="490"/>
      <c r="O40" s="490"/>
      <c r="P40" s="490"/>
      <c r="Q40" s="490"/>
      <c r="R40" s="492"/>
      <c r="S40" s="475"/>
      <c r="T40" s="930"/>
      <c r="U40" s="467"/>
      <c r="V40" s="46"/>
      <c r="W40" s="892"/>
    </row>
    <row r="41" spans="1:74" x14ac:dyDescent="0.25">
      <c r="B41" s="487" t="s">
        <v>11</v>
      </c>
      <c r="C41" s="488"/>
      <c r="D41" s="488" t="s">
        <v>201</v>
      </c>
      <c r="E41" s="488"/>
      <c r="F41" s="461" t="s">
        <v>759</v>
      </c>
      <c r="G41" s="474">
        <v>40000</v>
      </c>
      <c r="H41" s="937">
        <v>0</v>
      </c>
      <c r="I41" s="690">
        <v>0.5</v>
      </c>
      <c r="J41" s="716">
        <v>0</v>
      </c>
      <c r="K41" s="717">
        <v>0</v>
      </c>
      <c r="L41" s="489"/>
      <c r="M41" s="489"/>
      <c r="N41" s="490"/>
      <c r="O41" s="490"/>
      <c r="P41" s="490"/>
      <c r="Q41" s="490"/>
      <c r="R41" s="492"/>
      <c r="S41" s="475"/>
      <c r="T41" s="930"/>
      <c r="U41" s="467"/>
      <c r="V41" s="46"/>
      <c r="W41" s="892"/>
    </row>
    <row r="42" spans="1:74" x14ac:dyDescent="0.25">
      <c r="B42" s="131" t="s">
        <v>215</v>
      </c>
      <c r="C42" s="132"/>
      <c r="D42" s="133"/>
      <c r="E42" s="132"/>
      <c r="F42" s="132"/>
      <c r="G42" s="134"/>
      <c r="H42" s="941"/>
      <c r="I42" s="711"/>
      <c r="J42" s="712"/>
      <c r="K42" s="713"/>
      <c r="L42" s="148"/>
      <c r="M42" s="148"/>
      <c r="N42" s="135"/>
      <c r="O42" s="135"/>
      <c r="P42" s="135"/>
      <c r="Q42" s="135"/>
      <c r="R42" s="135"/>
      <c r="S42" s="135"/>
      <c r="T42" s="923"/>
      <c r="U42" s="485"/>
      <c r="V42" s="135"/>
      <c r="W42" s="906"/>
    </row>
    <row r="43" spans="1:74" s="68" customFormat="1" x14ac:dyDescent="0.25">
      <c r="A43" s="43"/>
      <c r="B43" s="502" t="s">
        <v>700</v>
      </c>
      <c r="C43" s="459"/>
      <c r="D43" s="459" t="s">
        <v>8</v>
      </c>
      <c r="E43" s="459">
        <v>1</v>
      </c>
      <c r="F43" s="475" t="s">
        <v>754</v>
      </c>
      <c r="G43" s="460">
        <v>7500</v>
      </c>
      <c r="H43" s="937">
        <v>7500</v>
      </c>
      <c r="I43" s="690">
        <v>0.5</v>
      </c>
      <c r="J43" s="716">
        <v>3750</v>
      </c>
      <c r="K43" s="717">
        <v>3750</v>
      </c>
      <c r="L43" s="489"/>
      <c r="M43" s="489"/>
      <c r="N43" s="636"/>
      <c r="O43" s="490"/>
      <c r="P43" s="490"/>
      <c r="Q43" s="490"/>
      <c r="R43" s="492"/>
      <c r="S43" s="475"/>
      <c r="T43" s="930"/>
      <c r="U43" s="635">
        <f>H43-T43</f>
        <v>7500</v>
      </c>
      <c r="V43" s="490" t="s">
        <v>1183</v>
      </c>
      <c r="W43" s="908">
        <f>U43</f>
        <v>7500</v>
      </c>
      <c r="X43" s="43"/>
      <c r="Y43" s="43"/>
      <c r="Z43" s="43"/>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43"/>
      <c r="BG43" s="43"/>
      <c r="BH43" s="43"/>
      <c r="BI43" s="43"/>
      <c r="BJ43" s="43"/>
      <c r="BK43" s="43"/>
      <c r="BL43" s="43"/>
      <c r="BM43" s="43"/>
      <c r="BN43" s="43"/>
      <c r="BO43" s="43"/>
      <c r="BP43" s="43"/>
      <c r="BQ43" s="43"/>
      <c r="BR43" s="43"/>
      <c r="BS43" s="43"/>
      <c r="BT43" s="43"/>
      <c r="BU43" s="43"/>
      <c r="BV43" s="43"/>
    </row>
    <row r="44" spans="1:74" ht="26.4" x14ac:dyDescent="0.25">
      <c r="B44" s="502" t="s">
        <v>701</v>
      </c>
      <c r="C44" s="637" t="s">
        <v>755</v>
      </c>
      <c r="D44" s="459" t="s">
        <v>201</v>
      </c>
      <c r="E44" s="459">
        <v>1</v>
      </c>
      <c r="F44" s="475" t="s">
        <v>748</v>
      </c>
      <c r="G44" s="460">
        <v>100000</v>
      </c>
      <c r="H44" s="937">
        <v>100000</v>
      </c>
      <c r="I44" s="690">
        <v>0.5</v>
      </c>
      <c r="J44" s="716">
        <v>50000</v>
      </c>
      <c r="K44" s="717">
        <v>50000</v>
      </c>
      <c r="L44" s="489"/>
      <c r="M44" s="489"/>
      <c r="N44" s="490"/>
      <c r="O44" s="490"/>
      <c r="P44" s="490"/>
      <c r="Q44" s="490"/>
      <c r="R44" s="492"/>
      <c r="S44" s="475"/>
      <c r="T44" s="930"/>
      <c r="U44" s="635">
        <f>H44-T44</f>
        <v>100000</v>
      </c>
      <c r="V44" s="557" t="s">
        <v>1151</v>
      </c>
      <c r="W44" s="908">
        <v>0</v>
      </c>
    </row>
    <row r="45" spans="1:74" x14ac:dyDescent="0.25">
      <c r="B45" s="131" t="s">
        <v>216</v>
      </c>
      <c r="C45" s="132"/>
      <c r="D45" s="133"/>
      <c r="E45" s="132"/>
      <c r="F45" s="132"/>
      <c r="G45" s="134"/>
      <c r="H45" s="941"/>
      <c r="I45" s="711"/>
      <c r="J45" s="712"/>
      <c r="K45" s="713"/>
      <c r="L45" s="148"/>
      <c r="M45" s="148"/>
      <c r="N45" s="135"/>
      <c r="O45" s="135"/>
      <c r="P45" s="135"/>
      <c r="Q45" s="135"/>
      <c r="R45" s="135"/>
      <c r="S45" s="135"/>
      <c r="T45" s="923"/>
      <c r="U45" s="485"/>
      <c r="V45" s="135"/>
      <c r="W45" s="906"/>
    </row>
    <row r="46" spans="1:74" x14ac:dyDescent="0.25">
      <c r="B46" s="119" t="s">
        <v>837</v>
      </c>
      <c r="C46" s="58" t="s">
        <v>865</v>
      </c>
      <c r="D46" s="58" t="s">
        <v>1159</v>
      </c>
      <c r="E46" s="69">
        <v>3783.6</v>
      </c>
      <c r="F46" s="114" t="s">
        <v>810</v>
      </c>
      <c r="G46" s="61">
        <v>72.73</v>
      </c>
      <c r="H46" s="933">
        <v>275181.228</v>
      </c>
      <c r="I46" s="660">
        <v>0.5</v>
      </c>
      <c r="J46" s="710">
        <v>137590.614</v>
      </c>
      <c r="K46" s="666">
        <v>137590.614</v>
      </c>
      <c r="L46" s="177"/>
      <c r="M46" s="177">
        <v>905</v>
      </c>
      <c r="N46" s="46" t="s">
        <v>984</v>
      </c>
      <c r="O46" s="46" t="s">
        <v>985</v>
      </c>
      <c r="P46" s="46">
        <v>1140</v>
      </c>
      <c r="Q46" s="46" t="s">
        <v>1159</v>
      </c>
      <c r="R46" s="115">
        <v>72.730973065509076</v>
      </c>
      <c r="S46" s="116">
        <v>82913.309294680352</v>
      </c>
      <c r="T46" s="924">
        <f>SUM(S46:S47)</f>
        <v>275184.90969066013</v>
      </c>
      <c r="U46" s="370">
        <f>H46-T46</f>
        <v>-3.6816906601306982</v>
      </c>
      <c r="V46" s="46"/>
      <c r="W46" s="905">
        <f>T46</f>
        <v>275184.90969066013</v>
      </c>
    </row>
    <row r="47" spans="1:74" x14ac:dyDescent="0.25">
      <c r="B47" s="119"/>
      <c r="C47" s="58"/>
      <c r="D47" s="58"/>
      <c r="E47" s="69"/>
      <c r="F47" s="114"/>
      <c r="G47" s="61"/>
      <c r="H47" s="933"/>
      <c r="I47" s="660"/>
      <c r="J47" s="710"/>
      <c r="K47" s="666"/>
      <c r="L47" s="177"/>
      <c r="M47" s="177">
        <v>202</v>
      </c>
      <c r="N47" s="46" t="s">
        <v>986</v>
      </c>
      <c r="O47" s="46" t="s">
        <v>982</v>
      </c>
      <c r="P47" s="46">
        <v>2643.6</v>
      </c>
      <c r="Q47" s="46" t="s">
        <v>1159</v>
      </c>
      <c r="R47" s="115">
        <v>72.730973065509076</v>
      </c>
      <c r="S47" s="116">
        <v>192271.6003959798</v>
      </c>
      <c r="T47" s="925"/>
      <c r="U47" s="370"/>
      <c r="V47" s="46"/>
      <c r="W47" s="892"/>
    </row>
    <row r="48" spans="1:74" ht="39.6" x14ac:dyDescent="0.25">
      <c r="B48" s="815" t="s">
        <v>838</v>
      </c>
      <c r="C48" s="155" t="s">
        <v>865</v>
      </c>
      <c r="D48" s="155" t="s">
        <v>1159</v>
      </c>
      <c r="E48" s="388">
        <v>3783.6</v>
      </c>
      <c r="F48" s="157" t="s">
        <v>810</v>
      </c>
      <c r="G48" s="156">
        <v>15.37</v>
      </c>
      <c r="H48" s="935">
        <v>58153.931999999993</v>
      </c>
      <c r="I48" s="688">
        <v>0.5</v>
      </c>
      <c r="J48" s="714">
        <v>29076.965999999997</v>
      </c>
      <c r="K48" s="706">
        <v>29076.965999999997</v>
      </c>
      <c r="L48" s="493"/>
      <c r="M48" s="493">
        <v>203</v>
      </c>
      <c r="N48" s="159" t="s">
        <v>986</v>
      </c>
      <c r="O48" s="159" t="s">
        <v>983</v>
      </c>
      <c r="P48" s="159">
        <v>2643.6</v>
      </c>
      <c r="Q48" s="159" t="s">
        <v>1159</v>
      </c>
      <c r="R48" s="494">
        <v>15.367000000000001</v>
      </c>
      <c r="S48" s="391">
        <v>40624.201200000003</v>
      </c>
      <c r="T48" s="926">
        <f>SUM(S48:S49)</f>
        <v>44340.482060516806</v>
      </c>
      <c r="U48" s="456">
        <f>H48-T48</f>
        <v>13813.449939483187</v>
      </c>
      <c r="V48" s="166" t="s">
        <v>1184</v>
      </c>
      <c r="W48" s="907">
        <f>T48</f>
        <v>44340.482060516806</v>
      </c>
    </row>
    <row r="49" spans="2:23" x14ac:dyDescent="0.25">
      <c r="B49" s="816"/>
      <c r="C49" s="74"/>
      <c r="D49" s="74"/>
      <c r="E49" s="248"/>
      <c r="F49" s="163"/>
      <c r="G49" s="77"/>
      <c r="H49" s="936"/>
      <c r="I49" s="685"/>
      <c r="J49" s="715"/>
      <c r="K49" s="667"/>
      <c r="L49" s="495"/>
      <c r="M49" s="495">
        <v>906</v>
      </c>
      <c r="N49" s="79" t="s">
        <v>984</v>
      </c>
      <c r="O49" s="79" t="s">
        <v>983</v>
      </c>
      <c r="P49" s="79">
        <v>1140</v>
      </c>
      <c r="Q49" s="79" t="s">
        <v>1159</v>
      </c>
      <c r="R49" s="496">
        <v>3.2598954916814042</v>
      </c>
      <c r="S49" s="226">
        <v>3716.2808605168007</v>
      </c>
      <c r="T49" s="927"/>
      <c r="U49" s="497"/>
      <c r="V49" s="79"/>
      <c r="W49" s="897"/>
    </row>
    <row r="50" spans="2:23" ht="39.6" x14ac:dyDescent="0.25">
      <c r="B50" s="813" t="s">
        <v>217</v>
      </c>
      <c r="C50" s="153" t="s">
        <v>864</v>
      </c>
      <c r="D50" s="155" t="s">
        <v>1159</v>
      </c>
      <c r="E50" s="388">
        <v>1505.4</v>
      </c>
      <c r="F50" s="157" t="s">
        <v>810</v>
      </c>
      <c r="G50" s="156">
        <v>90.850000000000009</v>
      </c>
      <c r="H50" s="935">
        <v>136765.59000000003</v>
      </c>
      <c r="I50" s="688"/>
      <c r="J50" s="714">
        <v>0</v>
      </c>
      <c r="K50" s="706">
        <v>136765.59000000003</v>
      </c>
      <c r="L50" s="493"/>
      <c r="M50" s="493">
        <v>920</v>
      </c>
      <c r="N50" s="159" t="s">
        <v>980</v>
      </c>
      <c r="O50" s="159" t="s">
        <v>981</v>
      </c>
      <c r="P50" s="159">
        <v>1500</v>
      </c>
      <c r="Q50" s="159" t="s">
        <v>1159</v>
      </c>
      <c r="R50" s="494">
        <v>2.7486950914297958</v>
      </c>
      <c r="S50" s="391">
        <v>4123.0426371446938</v>
      </c>
      <c r="T50" s="926">
        <f>SUM(S50:S52)</f>
        <v>118109.34547293041</v>
      </c>
      <c r="U50" s="456">
        <f>H50-T50</f>
        <v>18656.244527069619</v>
      </c>
      <c r="V50" s="159" t="s">
        <v>1160</v>
      </c>
      <c r="W50" s="907">
        <f>T50</f>
        <v>118109.34547293041</v>
      </c>
    </row>
    <row r="51" spans="2:23" x14ac:dyDescent="0.25">
      <c r="B51" s="814"/>
      <c r="C51" s="113"/>
      <c r="D51" s="58"/>
      <c r="E51" s="69"/>
      <c r="F51" s="114"/>
      <c r="G51" s="61"/>
      <c r="H51" s="933"/>
      <c r="I51" s="660"/>
      <c r="J51" s="710"/>
      <c r="K51" s="666"/>
      <c r="L51" s="177"/>
      <c r="M51" s="177">
        <v>921</v>
      </c>
      <c r="N51" s="46" t="s">
        <v>980</v>
      </c>
      <c r="O51" s="46" t="s">
        <v>982</v>
      </c>
      <c r="P51" s="46">
        <v>1500</v>
      </c>
      <c r="Q51" s="46" t="s">
        <v>1159</v>
      </c>
      <c r="R51" s="115">
        <v>72.730973065509076</v>
      </c>
      <c r="S51" s="116">
        <v>109096.45959826361</v>
      </c>
      <c r="T51" s="925"/>
      <c r="U51" s="370"/>
      <c r="V51" s="46"/>
      <c r="W51" s="892"/>
    </row>
    <row r="52" spans="2:23" x14ac:dyDescent="0.25">
      <c r="B52" s="814"/>
      <c r="C52" s="113"/>
      <c r="D52" s="58"/>
      <c r="E52" s="69"/>
      <c r="F52" s="114"/>
      <c r="G52" s="61"/>
      <c r="H52" s="933"/>
      <c r="I52" s="660"/>
      <c r="J52" s="710"/>
      <c r="K52" s="666"/>
      <c r="L52" s="177"/>
      <c r="M52" s="177">
        <v>922</v>
      </c>
      <c r="N52" s="46" t="s">
        <v>980</v>
      </c>
      <c r="O52" s="46" t="s">
        <v>983</v>
      </c>
      <c r="P52" s="46">
        <v>1500</v>
      </c>
      <c r="Q52" s="46" t="s">
        <v>1159</v>
      </c>
      <c r="R52" s="115">
        <v>3.2598954916814042</v>
      </c>
      <c r="S52" s="116">
        <f>R52*P52</f>
        <v>4889.8432375221064</v>
      </c>
      <c r="T52" s="925"/>
      <c r="U52" s="370"/>
      <c r="V52" s="46"/>
      <c r="W52" s="892"/>
    </row>
    <row r="53" spans="2:23" x14ac:dyDescent="0.25">
      <c r="B53" s="499" t="s">
        <v>702</v>
      </c>
      <c r="C53" s="500"/>
      <c r="D53" s="488" t="s">
        <v>1159</v>
      </c>
      <c r="E53" s="459"/>
      <c r="F53" s="461" t="s">
        <v>757</v>
      </c>
      <c r="G53" s="474">
        <v>1000</v>
      </c>
      <c r="H53" s="937">
        <v>0</v>
      </c>
      <c r="I53" s="690">
        <v>0.5</v>
      </c>
      <c r="J53" s="716">
        <v>0</v>
      </c>
      <c r="K53" s="717">
        <v>0</v>
      </c>
      <c r="L53" s="489"/>
      <c r="M53" s="489"/>
      <c r="N53" s="490"/>
      <c r="O53" s="490"/>
      <c r="P53" s="490"/>
      <c r="Q53" s="490"/>
      <c r="R53" s="488"/>
      <c r="S53" s="475"/>
      <c r="T53" s="930"/>
      <c r="U53" s="467"/>
      <c r="V53" s="490"/>
      <c r="W53" s="901"/>
    </row>
    <row r="54" spans="2:23" x14ac:dyDescent="0.25">
      <c r="B54" s="499" t="s">
        <v>863</v>
      </c>
      <c r="C54" s="488"/>
      <c r="D54" s="488" t="s">
        <v>1159</v>
      </c>
      <c r="E54" s="459">
        <v>4</v>
      </c>
      <c r="F54" s="461" t="s">
        <v>810</v>
      </c>
      <c r="G54" s="474">
        <v>32.799999999999997</v>
      </c>
      <c r="H54" s="937">
        <v>131.19999999999999</v>
      </c>
      <c r="I54" s="690">
        <v>0.5</v>
      </c>
      <c r="J54" s="716">
        <v>65.599999999999994</v>
      </c>
      <c r="K54" s="717">
        <v>65.599999999999994</v>
      </c>
      <c r="L54" s="489"/>
      <c r="M54" s="489">
        <v>196</v>
      </c>
      <c r="N54" s="490" t="s">
        <v>986</v>
      </c>
      <c r="O54" s="490" t="s">
        <v>987</v>
      </c>
      <c r="P54" s="491">
        <v>3.9354102852988628</v>
      </c>
      <c r="Q54" s="490" t="s">
        <v>1159</v>
      </c>
      <c r="R54" s="492">
        <v>32.801626534855259</v>
      </c>
      <c r="S54" s="475">
        <v>129.08785843980149</v>
      </c>
      <c r="T54" s="928">
        <f>S54</f>
        <v>129.08785843980149</v>
      </c>
      <c r="U54" s="467">
        <f>H54-T54</f>
        <v>2.112141560198495</v>
      </c>
      <c r="V54" s="490"/>
      <c r="W54" s="908">
        <f>T54</f>
        <v>129.08785843980149</v>
      </c>
    </row>
    <row r="55" spans="2:23" x14ac:dyDescent="0.25">
      <c r="B55" s="131" t="s">
        <v>256</v>
      </c>
      <c r="C55" s="132"/>
      <c r="D55" s="133"/>
      <c r="E55" s="132"/>
      <c r="F55" s="132"/>
      <c r="G55" s="134"/>
      <c r="H55" s="941"/>
      <c r="I55" s="711"/>
      <c r="J55" s="712"/>
      <c r="K55" s="713"/>
      <c r="L55" s="148"/>
      <c r="M55" s="148"/>
      <c r="N55" s="135"/>
      <c r="O55" s="135"/>
      <c r="P55" s="135"/>
      <c r="Q55" s="135"/>
      <c r="R55" s="135"/>
      <c r="S55" s="135"/>
      <c r="T55" s="923"/>
      <c r="U55" s="485"/>
      <c r="V55" s="135"/>
      <c r="W55" s="906"/>
    </row>
    <row r="56" spans="2:23" x14ac:dyDescent="0.25">
      <c r="B56" s="138" t="s">
        <v>285</v>
      </c>
      <c r="C56" s="58"/>
      <c r="D56" s="58" t="s">
        <v>1169</v>
      </c>
      <c r="E56" s="58"/>
      <c r="F56" s="114" t="e">
        <v>#N/A</v>
      </c>
      <c r="G56" s="61">
        <v>0</v>
      </c>
      <c r="H56" s="933">
        <v>0</v>
      </c>
      <c r="I56" s="660"/>
      <c r="J56" s="710">
        <v>0</v>
      </c>
      <c r="K56" s="666">
        <v>0</v>
      </c>
      <c r="L56" s="177"/>
      <c r="M56" s="177"/>
      <c r="N56" s="46"/>
      <c r="O56" s="46"/>
      <c r="P56" s="46"/>
      <c r="Q56" s="46"/>
      <c r="R56" s="58"/>
      <c r="S56" s="63"/>
      <c r="T56" s="925"/>
      <c r="U56" s="370"/>
      <c r="V56" s="46"/>
      <c r="W56" s="892"/>
    </row>
    <row r="57" spans="2:23" x14ac:dyDescent="0.25">
      <c r="B57" s="138" t="s">
        <v>286</v>
      </c>
      <c r="C57" s="58"/>
      <c r="D57" s="58" t="s">
        <v>1159</v>
      </c>
      <c r="E57" s="58"/>
      <c r="F57" s="114" t="e">
        <v>#N/A</v>
      </c>
      <c r="G57" s="61">
        <v>0</v>
      </c>
      <c r="H57" s="933">
        <v>0</v>
      </c>
      <c r="I57" s="660"/>
      <c r="J57" s="710">
        <v>0</v>
      </c>
      <c r="K57" s="666">
        <v>0</v>
      </c>
      <c r="L57" s="177"/>
      <c r="M57" s="177"/>
      <c r="N57" s="46"/>
      <c r="O57" s="46"/>
      <c r="P57" s="46"/>
      <c r="Q57" s="46"/>
      <c r="R57" s="58"/>
      <c r="S57" s="63"/>
      <c r="T57" s="925"/>
      <c r="U57" s="370"/>
      <c r="V57" s="46"/>
      <c r="W57" s="892"/>
    </row>
    <row r="58" spans="2:23" x14ac:dyDescent="0.25">
      <c r="B58" s="138" t="s">
        <v>287</v>
      </c>
      <c r="C58" s="58"/>
      <c r="D58" s="58" t="s">
        <v>1169</v>
      </c>
      <c r="E58" s="58"/>
      <c r="F58" s="114" t="e">
        <v>#N/A</v>
      </c>
      <c r="G58" s="61">
        <v>0</v>
      </c>
      <c r="H58" s="933">
        <v>0</v>
      </c>
      <c r="I58" s="660"/>
      <c r="J58" s="710">
        <v>0</v>
      </c>
      <c r="K58" s="666">
        <v>0</v>
      </c>
      <c r="L58" s="177"/>
      <c r="M58" s="177"/>
      <c r="N58" s="46"/>
      <c r="O58" s="46"/>
      <c r="P58" s="46"/>
      <c r="Q58" s="46"/>
      <c r="R58" s="58"/>
      <c r="S58" s="63"/>
      <c r="T58" s="925"/>
      <c r="U58" s="370"/>
      <c r="V58" s="46"/>
      <c r="W58" s="892"/>
    </row>
    <row r="59" spans="2:23" x14ac:dyDescent="0.25">
      <c r="B59" s="138" t="s">
        <v>288</v>
      </c>
      <c r="C59" s="58"/>
      <c r="D59" s="69" t="s">
        <v>1159</v>
      </c>
      <c r="E59" s="69"/>
      <c r="F59" s="116" t="e">
        <v>#N/A</v>
      </c>
      <c r="G59" s="61">
        <v>0</v>
      </c>
      <c r="H59" s="933">
        <v>0</v>
      </c>
      <c r="I59" s="660"/>
      <c r="J59" s="710">
        <v>0</v>
      </c>
      <c r="K59" s="666">
        <v>0</v>
      </c>
      <c r="L59" s="177"/>
      <c r="M59" s="177"/>
      <c r="N59" s="46"/>
      <c r="O59" s="46"/>
      <c r="P59" s="46"/>
      <c r="Q59" s="46"/>
      <c r="R59" s="58"/>
      <c r="S59" s="63"/>
      <c r="T59" s="925"/>
      <c r="U59" s="188"/>
      <c r="V59" s="46"/>
      <c r="W59" s="892"/>
    </row>
    <row r="60" spans="2:23" x14ac:dyDescent="0.25">
      <c r="B60" s="138" t="s">
        <v>13</v>
      </c>
      <c r="C60" s="58"/>
      <c r="D60" s="58" t="s">
        <v>1169</v>
      </c>
      <c r="E60" s="58"/>
      <c r="F60" s="114" t="e">
        <v>#N/A</v>
      </c>
      <c r="G60" s="61">
        <v>0</v>
      </c>
      <c r="H60" s="933">
        <v>0</v>
      </c>
      <c r="I60" s="660"/>
      <c r="J60" s="710">
        <v>0</v>
      </c>
      <c r="K60" s="666">
        <v>0</v>
      </c>
      <c r="L60" s="177"/>
      <c r="M60" s="177"/>
      <c r="N60" s="46"/>
      <c r="O60" s="46"/>
      <c r="P60" s="46"/>
      <c r="Q60" s="46"/>
      <c r="R60" s="58"/>
      <c r="S60" s="63"/>
      <c r="T60" s="925"/>
      <c r="U60" s="188"/>
      <c r="V60" s="46"/>
      <c r="W60" s="892"/>
    </row>
    <row r="61" spans="2:23" x14ac:dyDescent="0.25">
      <c r="B61" s="138" t="s">
        <v>289</v>
      </c>
      <c r="C61" s="58"/>
      <c r="D61" s="58" t="s">
        <v>201</v>
      </c>
      <c r="E61" s="58"/>
      <c r="F61" s="114" t="e">
        <v>#N/A</v>
      </c>
      <c r="G61" s="61">
        <v>0</v>
      </c>
      <c r="H61" s="933">
        <v>0</v>
      </c>
      <c r="I61" s="660"/>
      <c r="J61" s="710">
        <v>0</v>
      </c>
      <c r="K61" s="666">
        <v>0</v>
      </c>
      <c r="L61" s="177"/>
      <c r="M61" s="177"/>
      <c r="N61" s="46"/>
      <c r="O61" s="46"/>
      <c r="P61" s="46"/>
      <c r="Q61" s="46"/>
      <c r="R61" s="58"/>
      <c r="S61" s="63"/>
      <c r="T61" s="925"/>
      <c r="U61" s="188"/>
      <c r="V61" s="46"/>
      <c r="W61" s="892"/>
    </row>
    <row r="62" spans="2:23" x14ac:dyDescent="0.25">
      <c r="B62" s="138" t="s">
        <v>11</v>
      </c>
      <c r="C62" s="58"/>
      <c r="D62" s="58"/>
      <c r="E62" s="58"/>
      <c r="F62" s="114" t="e">
        <v>#N/A</v>
      </c>
      <c r="G62" s="61">
        <v>0</v>
      </c>
      <c r="H62" s="933">
        <v>0</v>
      </c>
      <c r="I62" s="660"/>
      <c r="J62" s="710">
        <v>0</v>
      </c>
      <c r="K62" s="666">
        <v>0</v>
      </c>
      <c r="L62" s="177"/>
      <c r="M62" s="177"/>
      <c r="N62" s="46"/>
      <c r="O62" s="46"/>
      <c r="P62" s="46"/>
      <c r="Q62" s="46"/>
      <c r="R62" s="46"/>
      <c r="S62" s="63"/>
      <c r="T62" s="925"/>
      <c r="U62" s="188"/>
      <c r="V62" s="46"/>
      <c r="W62" s="892"/>
    </row>
    <row r="63" spans="2:23" x14ac:dyDescent="0.25">
      <c r="B63" s="131" t="s">
        <v>53</v>
      </c>
      <c r="C63" s="132"/>
      <c r="D63" s="133"/>
      <c r="E63" s="132"/>
      <c r="F63" s="132"/>
      <c r="G63" s="134"/>
      <c r="H63" s="941"/>
      <c r="I63" s="711"/>
      <c r="J63" s="712"/>
      <c r="K63" s="713"/>
      <c r="L63" s="148"/>
      <c r="M63" s="148"/>
      <c r="N63" s="135"/>
      <c r="O63" s="135"/>
      <c r="P63" s="135"/>
      <c r="Q63" s="135"/>
      <c r="R63" s="135"/>
      <c r="S63" s="135"/>
      <c r="T63" s="923"/>
      <c r="U63" s="485"/>
      <c r="V63" s="135"/>
      <c r="W63" s="906"/>
    </row>
    <row r="64" spans="2:23" ht="13.8" thickBot="1" x14ac:dyDescent="0.3">
      <c r="B64" s="123"/>
      <c r="C64" s="98"/>
      <c r="D64" s="98"/>
      <c r="E64" s="98"/>
      <c r="F64" s="130" t="e">
        <v>#N/A</v>
      </c>
      <c r="G64" s="112">
        <v>0</v>
      </c>
      <c r="H64" s="942">
        <v>0</v>
      </c>
      <c r="I64" s="718"/>
      <c r="J64" s="719">
        <v>0</v>
      </c>
      <c r="K64" s="720">
        <v>0</v>
      </c>
      <c r="L64" s="484"/>
      <c r="M64" s="484"/>
      <c r="N64" s="95"/>
      <c r="O64" s="95"/>
      <c r="P64" s="95"/>
      <c r="Q64" s="95"/>
      <c r="R64" s="95"/>
      <c r="S64" s="126"/>
      <c r="T64" s="931"/>
      <c r="U64" s="445"/>
      <c r="V64" s="95"/>
      <c r="W64" s="903"/>
    </row>
    <row r="65" spans="2:23" x14ac:dyDescent="0.25">
      <c r="B65" s="86"/>
      <c r="C65" s="87"/>
      <c r="D65" s="88"/>
      <c r="E65" s="89"/>
      <c r="F65" s="87"/>
      <c r="G65" s="87" t="s">
        <v>353</v>
      </c>
      <c r="H65" s="938">
        <v>636122.83969999989</v>
      </c>
      <c r="I65" s="702"/>
      <c r="J65" s="668">
        <v>249678.62479999999</v>
      </c>
      <c r="K65" s="668">
        <v>386444.21479999996</v>
      </c>
      <c r="L65" s="482"/>
      <c r="M65" s="482"/>
      <c r="N65" s="50"/>
      <c r="O65" s="50"/>
      <c r="P65" s="50"/>
      <c r="Q65" s="50"/>
      <c r="R65" s="87" t="s">
        <v>353</v>
      </c>
      <c r="S65" s="90">
        <f>SUM(S6:S64)</f>
        <v>465745.03282541758</v>
      </c>
      <c r="T65" s="932">
        <f>SUM(T6:T64)</f>
        <v>465745.03282541758</v>
      </c>
      <c r="U65" s="486">
        <f>SUM(U6:U64)</f>
        <v>170377.80677458251</v>
      </c>
      <c r="V65" s="50"/>
      <c r="W65" s="910">
        <f>SUM(W6:W64)</f>
        <v>473245.03282541758</v>
      </c>
    </row>
    <row r="66" spans="2:23" ht="13.8" thickBot="1" x14ac:dyDescent="0.3">
      <c r="B66" s="123"/>
      <c r="C66" s="98"/>
      <c r="D66" s="96"/>
      <c r="E66" s="97"/>
      <c r="F66" s="99"/>
      <c r="G66" s="99" t="s">
        <v>354</v>
      </c>
      <c r="H66" s="939"/>
      <c r="I66" s="704"/>
      <c r="J66" s="673">
        <v>0.39250064487190905</v>
      </c>
      <c r="K66" s="673">
        <v>0.60749935497088869</v>
      </c>
      <c r="L66" s="484"/>
      <c r="M66" s="484"/>
      <c r="N66" s="95"/>
      <c r="O66" s="95"/>
      <c r="P66" s="95"/>
      <c r="Q66" s="95"/>
      <c r="R66" s="95"/>
      <c r="S66" s="126"/>
      <c r="T66" s="931"/>
      <c r="U66" s="445"/>
      <c r="V66" s="95"/>
      <c r="W66" s="903"/>
    </row>
    <row r="67" spans="2:23" x14ac:dyDescent="0.25">
      <c r="B67" s="58"/>
      <c r="C67" s="58"/>
      <c r="D67" s="59"/>
      <c r="E67" s="58"/>
      <c r="F67" s="58"/>
      <c r="G67" s="61"/>
      <c r="H67" s="213"/>
      <c r="I67" s="1010"/>
      <c r="J67" s="213"/>
      <c r="K67" s="1011"/>
      <c r="N67" s="68"/>
      <c r="O67" s="68"/>
    </row>
    <row r="68" spans="2:23" x14ac:dyDescent="0.25">
      <c r="H68" s="213"/>
      <c r="I68" s="1010"/>
      <c r="J68" s="213"/>
      <c r="K68" s="1011"/>
      <c r="N68" s="68"/>
      <c r="O68" s="68"/>
      <c r="T68" s="68" t="s">
        <v>1150</v>
      </c>
      <c r="U68" s="1035">
        <f>S65-Chem1Total</f>
        <v>-170377.80687458231</v>
      </c>
    </row>
    <row r="69" spans="2:23" ht="13.8" thickBot="1" x14ac:dyDescent="0.3">
      <c r="H69" s="213"/>
      <c r="I69" s="1010"/>
      <c r="J69" s="213"/>
      <c r="K69" s="1011"/>
      <c r="N69" s="68"/>
      <c r="O69" s="68"/>
    </row>
    <row r="70" spans="2:23" x14ac:dyDescent="0.25">
      <c r="H70" s="1036">
        <f>SUM(H6:H64)</f>
        <v>636122.83959999995</v>
      </c>
      <c r="N70" s="68"/>
      <c r="O70" s="68"/>
    </row>
  </sheetData>
  <mergeCells count="8">
    <mergeCell ref="B3:L3"/>
    <mergeCell ref="M3:T3"/>
    <mergeCell ref="U3:V3"/>
    <mergeCell ref="B4:H4"/>
    <mergeCell ref="B50:B52"/>
    <mergeCell ref="B48:B49"/>
    <mergeCell ref="B19:B20"/>
    <mergeCell ref="C19:C20"/>
  </mergeCells>
  <phoneticPr fontId="0" type="noConversion"/>
  <pageMargins left="0.75" right="0.75" top="1" bottom="1" header="0.5" footer="0.5"/>
  <pageSetup paperSize="17" scale="54" orientation="landscape" horizontalDpi="300" verticalDpi="300" r:id="rId1"/>
  <headerFooter alignWithMargins="0">
    <oddHeader>&amp;R&amp;D&amp;LReclaim 7.0 Project: Hope Bay - P2 Boston Mine</oddHeader>
    <oddFooter>&amp;L&amp;F&amp;R&amp;P of &amp;N</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BI266"/>
  <sheetViews>
    <sheetView zoomScale="60" zoomScaleNormal="60" zoomScaleSheetLayoutView="70" workbookViewId="0">
      <selection activeCell="O16" sqref="O16"/>
    </sheetView>
    <sheetView workbookViewId="1"/>
  </sheetViews>
  <sheetFormatPr defaultColWidth="9.81640625" defaultRowHeight="13.2" x14ac:dyDescent="0.25"/>
  <cols>
    <col min="1" max="1" width="1.90625" style="43" customWidth="1"/>
    <col min="2" max="2" width="37.54296875" style="190" customWidth="1"/>
    <col min="3" max="3" width="35.90625" style="190" customWidth="1"/>
    <col min="4" max="4" width="7.54296875" style="108" bestFit="1" customWidth="1"/>
    <col min="5" max="5" width="10.1796875" style="109" bestFit="1" customWidth="1"/>
    <col min="6" max="6" width="7" style="109" customWidth="1"/>
    <col min="7" max="7" width="9.90625" style="106" customWidth="1"/>
    <col min="8" max="8" width="15" style="43" customWidth="1"/>
    <col min="9" max="9" width="8" style="678" hidden="1" customWidth="1"/>
    <col min="10" max="10" width="9.54296875" style="678" hidden="1" customWidth="1"/>
    <col min="11" max="11" width="9.08984375" style="678" hidden="1" customWidth="1"/>
    <col min="12" max="12" width="1.90625" style="678" hidden="1" customWidth="1"/>
    <col min="13" max="13" width="11.36328125" style="678" hidden="1" customWidth="1"/>
    <col min="14" max="14" width="19.1796875" style="199" customWidth="1"/>
    <col min="15" max="15" width="38" style="199" customWidth="1"/>
    <col min="16" max="16" width="11.453125" style="106" bestFit="1" customWidth="1"/>
    <col min="17" max="17" width="11.453125" style="43" customWidth="1"/>
    <col min="18" max="18" width="9.08984375" style="107" customWidth="1"/>
    <col min="19" max="19" width="11.54296875" style="143" customWidth="1"/>
    <col min="20" max="20" width="18.81640625" style="43" bestFit="1" customWidth="1"/>
    <col min="21" max="21" width="17.81640625" style="69" customWidth="1"/>
    <col min="22" max="22" width="53.54296875" style="170" customWidth="1"/>
    <col min="23" max="23" width="16.6328125" style="71" customWidth="1"/>
    <col min="24" max="24" width="10" style="72" customWidth="1"/>
    <col min="25" max="25" width="9.08984375" style="72" customWidth="1"/>
    <col min="26" max="26" width="10.54296875" style="72" customWidth="1"/>
    <col min="27" max="27" width="11.54296875" style="72" customWidth="1"/>
    <col min="28" max="28" width="1.90625" style="43" customWidth="1"/>
    <col min="29" max="29" width="38.81640625" style="43" customWidth="1"/>
    <col min="30" max="30" width="7" style="108" customWidth="1"/>
    <col min="31" max="31" width="10.36328125" style="109" customWidth="1"/>
    <col min="32" max="32" width="6.90625" style="109" customWidth="1"/>
    <col min="33" max="33" width="6.54296875" style="106" customWidth="1"/>
    <col min="34" max="34" width="10" style="43" customWidth="1"/>
    <col min="35" max="35" width="9.08984375" style="43" customWidth="1"/>
    <col min="36" max="36" width="10.54296875" style="43" customWidth="1"/>
    <col min="37" max="37" width="11.54296875" style="43" customWidth="1"/>
    <col min="38" max="38" width="1.90625" style="43" customWidth="1"/>
    <col min="39" max="39" width="38.81640625" style="43" customWidth="1"/>
    <col min="40" max="40" width="7" style="108" customWidth="1"/>
    <col min="41" max="41" width="10.36328125" style="109" customWidth="1"/>
    <col min="42" max="42" width="6.90625" style="109" customWidth="1"/>
    <col min="43" max="43" width="6.54296875" style="106" customWidth="1"/>
    <col min="44" max="44" width="10" style="43" customWidth="1"/>
    <col min="45" max="45" width="9.08984375" style="43" customWidth="1"/>
    <col min="46" max="46" width="10.54296875" style="43" customWidth="1"/>
    <col min="47" max="47" width="11.54296875" style="43" customWidth="1"/>
    <col min="48" max="48" width="1.90625" style="43" customWidth="1"/>
    <col min="49" max="16384" width="9.81640625" style="43"/>
  </cols>
  <sheetData>
    <row r="1" spans="1:61" s="10" customFormat="1" ht="15" x14ac:dyDescent="0.25">
      <c r="A1" s="2">
        <v>1</v>
      </c>
      <c r="B1" s="426" t="s">
        <v>191</v>
      </c>
      <c r="C1" s="426" t="s">
        <v>843</v>
      </c>
      <c r="D1" s="18"/>
      <c r="E1" s="28"/>
      <c r="G1" s="29" t="s">
        <v>270</v>
      </c>
      <c r="H1" s="27">
        <v>1</v>
      </c>
      <c r="I1" s="681"/>
      <c r="J1" s="681"/>
      <c r="K1" s="681"/>
      <c r="L1" s="681"/>
      <c r="M1" s="721"/>
      <c r="N1" s="8"/>
      <c r="O1" s="8"/>
      <c r="P1" s="2"/>
      <c r="Q1" s="2"/>
      <c r="R1" s="21"/>
      <c r="S1" s="24"/>
      <c r="T1" s="2"/>
      <c r="U1"/>
      <c r="V1" s="3"/>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row>
    <row r="2" spans="1:61" s="10" customFormat="1" ht="15.6" thickBot="1" x14ac:dyDescent="0.3">
      <c r="A2" s="2"/>
      <c r="B2" s="426"/>
      <c r="C2" s="426"/>
      <c r="D2" s="18"/>
      <c r="E2" s="28"/>
      <c r="G2" s="29"/>
      <c r="H2" s="27"/>
      <c r="I2" s="681"/>
      <c r="J2" s="681"/>
      <c r="K2" s="681"/>
      <c r="L2" s="681"/>
      <c r="M2" s="721"/>
      <c r="N2" s="8"/>
      <c r="O2" s="8"/>
      <c r="P2" s="2"/>
      <c r="Q2" s="2"/>
      <c r="R2" s="21"/>
      <c r="S2" s="24"/>
      <c r="T2" s="2"/>
      <c r="U2"/>
      <c r="V2" s="3"/>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row>
    <row r="3" spans="1:61" s="1065" customFormat="1" ht="31.8" thickBot="1" x14ac:dyDescent="0.3">
      <c r="B3" s="988" t="s">
        <v>1219</v>
      </c>
      <c r="C3" s="989"/>
      <c r="D3" s="989"/>
      <c r="E3" s="989"/>
      <c r="F3" s="989"/>
      <c r="G3" s="989"/>
      <c r="H3" s="989"/>
      <c r="I3" s="989"/>
      <c r="J3" s="989"/>
      <c r="K3" s="989"/>
      <c r="L3" s="990"/>
      <c r="M3" s="991" t="s">
        <v>1231</v>
      </c>
      <c r="N3" s="992"/>
      <c r="O3" s="992"/>
      <c r="P3" s="992"/>
      <c r="Q3" s="992"/>
      <c r="R3" s="992"/>
      <c r="S3" s="992"/>
      <c r="T3" s="993"/>
      <c r="U3" s="994" t="s">
        <v>1146</v>
      </c>
      <c r="V3" s="995"/>
      <c r="W3" s="1006" t="s">
        <v>1232</v>
      </c>
    </row>
    <row r="4" spans="1:61" s="337" customFormat="1" ht="39" customHeight="1" x14ac:dyDescent="0.3">
      <c r="A4" s="333"/>
      <c r="B4" s="954" t="s">
        <v>3</v>
      </c>
      <c r="C4" s="955" t="s">
        <v>265</v>
      </c>
      <c r="D4" s="956" t="s">
        <v>175</v>
      </c>
      <c r="E4" s="957" t="s">
        <v>174</v>
      </c>
      <c r="F4" s="957" t="s">
        <v>176</v>
      </c>
      <c r="G4" s="958" t="s">
        <v>177</v>
      </c>
      <c r="H4" s="959" t="s">
        <v>1225</v>
      </c>
      <c r="I4" s="960" t="s">
        <v>178</v>
      </c>
      <c r="J4" s="960" t="s">
        <v>190</v>
      </c>
      <c r="K4" s="960" t="s">
        <v>179</v>
      </c>
      <c r="L4" s="961"/>
      <c r="M4" s="962" t="s">
        <v>955</v>
      </c>
      <c r="N4" s="963" t="s">
        <v>956</v>
      </c>
      <c r="O4" s="963" t="s">
        <v>957</v>
      </c>
      <c r="P4" s="957" t="s">
        <v>174</v>
      </c>
      <c r="Q4" s="963" t="s">
        <v>235</v>
      </c>
      <c r="R4" s="958" t="s">
        <v>177</v>
      </c>
      <c r="S4" s="964" t="s">
        <v>1158</v>
      </c>
      <c r="T4" s="964" t="s">
        <v>1230</v>
      </c>
      <c r="U4" s="965" t="s">
        <v>1176</v>
      </c>
      <c r="V4" s="958" t="s">
        <v>265</v>
      </c>
      <c r="W4" s="966" t="s">
        <v>1224</v>
      </c>
      <c r="X4" s="333"/>
      <c r="Y4" s="333"/>
      <c r="Z4" s="333"/>
      <c r="AA4" s="333"/>
      <c r="AB4" s="333"/>
      <c r="AC4" s="333"/>
      <c r="AD4" s="333"/>
      <c r="AE4" s="333"/>
      <c r="AF4" s="333"/>
      <c r="AG4" s="333"/>
      <c r="AH4" s="333"/>
      <c r="AI4" s="333"/>
      <c r="AJ4" s="333"/>
      <c r="AK4" s="333"/>
      <c r="AL4" s="333"/>
      <c r="AM4" s="333"/>
      <c r="AN4" s="333"/>
      <c r="AO4" s="333"/>
      <c r="AP4" s="333"/>
      <c r="AQ4" s="333"/>
      <c r="AR4" s="333"/>
      <c r="AS4" s="333"/>
      <c r="AT4" s="333"/>
      <c r="AU4" s="333"/>
      <c r="AV4" s="333"/>
      <c r="AW4" s="333"/>
      <c r="AX4" s="333"/>
      <c r="AY4" s="333"/>
      <c r="AZ4" s="333"/>
      <c r="BA4" s="333"/>
      <c r="BB4" s="333"/>
      <c r="BC4" s="333"/>
      <c r="BD4" s="333"/>
      <c r="BE4" s="333"/>
      <c r="BF4" s="333"/>
      <c r="BG4" s="333"/>
      <c r="BH4" s="333"/>
      <c r="BI4" s="333"/>
    </row>
    <row r="5" spans="1:61" x14ac:dyDescent="0.25">
      <c r="B5" s="427" t="s">
        <v>662</v>
      </c>
      <c r="C5" s="434"/>
      <c r="D5" s="146"/>
      <c r="E5" s="145"/>
      <c r="F5" s="145"/>
      <c r="G5" s="147"/>
      <c r="H5" s="422"/>
      <c r="I5" s="722"/>
      <c r="J5" s="722"/>
      <c r="K5" s="722"/>
      <c r="L5" s="723"/>
      <c r="M5" s="723"/>
      <c r="N5" s="423"/>
      <c r="O5" s="423"/>
      <c r="P5" s="149"/>
      <c r="Q5" s="149"/>
      <c r="R5" s="150"/>
      <c r="S5" s="151"/>
      <c r="T5" s="149"/>
      <c r="U5" s="442"/>
      <c r="V5" s="423"/>
      <c r="W5" s="152"/>
      <c r="X5" s="43"/>
      <c r="Y5" s="43"/>
      <c r="Z5" s="43"/>
      <c r="AA5" s="43"/>
      <c r="AD5" s="43"/>
      <c r="AE5" s="43"/>
      <c r="AF5" s="43"/>
      <c r="AG5" s="43"/>
      <c r="AN5" s="43"/>
      <c r="AO5" s="43"/>
      <c r="AP5" s="43"/>
      <c r="AQ5" s="43"/>
    </row>
    <row r="6" spans="1:61" x14ac:dyDescent="0.25">
      <c r="B6" s="428" t="s">
        <v>34</v>
      </c>
      <c r="C6" s="261"/>
      <c r="D6" s="59" t="s">
        <v>201</v>
      </c>
      <c r="E6" s="58"/>
      <c r="F6" s="58" t="e">
        <v>#N/A</v>
      </c>
      <c r="G6" s="61">
        <v>0</v>
      </c>
      <c r="H6" s="933">
        <v>0</v>
      </c>
      <c r="I6" s="660"/>
      <c r="J6" s="710">
        <v>0</v>
      </c>
      <c r="K6" s="666">
        <v>0</v>
      </c>
      <c r="L6" s="645"/>
      <c r="M6" s="645"/>
      <c r="N6" s="83"/>
      <c r="O6" s="83"/>
      <c r="P6" s="46"/>
      <c r="Q6" s="46"/>
      <c r="R6" s="63"/>
      <c r="S6" s="65"/>
      <c r="T6" s="912"/>
      <c r="U6" s="188"/>
      <c r="V6" s="83"/>
      <c r="W6" s="892"/>
      <c r="X6" s="43"/>
      <c r="Y6" s="43"/>
      <c r="Z6" s="43"/>
      <c r="AA6" s="43"/>
      <c r="AD6" s="43"/>
      <c r="AE6" s="43"/>
      <c r="AF6" s="43"/>
      <c r="AG6" s="43"/>
      <c r="AN6" s="43"/>
      <c r="AO6" s="43"/>
      <c r="AP6" s="43"/>
      <c r="AQ6" s="43"/>
    </row>
    <row r="7" spans="1:61" x14ac:dyDescent="0.25">
      <c r="B7" s="428" t="s">
        <v>616</v>
      </c>
      <c r="C7" s="261"/>
      <c r="D7" s="59" t="s">
        <v>437</v>
      </c>
      <c r="E7" s="58"/>
      <c r="F7" s="58" t="s">
        <v>762</v>
      </c>
      <c r="G7" s="61">
        <v>49</v>
      </c>
      <c r="H7" s="933">
        <v>0</v>
      </c>
      <c r="I7" s="660">
        <v>0.5</v>
      </c>
      <c r="J7" s="710">
        <v>0</v>
      </c>
      <c r="K7" s="666">
        <v>0</v>
      </c>
      <c r="L7" s="645"/>
      <c r="M7" s="645"/>
      <c r="N7" s="83"/>
      <c r="O7" s="83"/>
      <c r="P7" s="46"/>
      <c r="Q7" s="46"/>
      <c r="R7" s="63"/>
      <c r="S7" s="65"/>
      <c r="T7" s="912"/>
      <c r="U7" s="188"/>
      <c r="V7" s="83"/>
      <c r="W7" s="892"/>
      <c r="X7" s="43"/>
      <c r="Y7" s="43"/>
      <c r="Z7" s="43"/>
      <c r="AA7" s="43"/>
      <c r="AD7" s="43"/>
      <c r="AE7" s="43"/>
      <c r="AF7" s="43"/>
      <c r="AG7" s="43"/>
      <c r="AN7" s="43"/>
      <c r="AO7" s="43"/>
      <c r="AP7" s="43"/>
      <c r="AQ7" s="43"/>
    </row>
    <row r="8" spans="1:61" x14ac:dyDescent="0.25">
      <c r="B8" s="429" t="s">
        <v>902</v>
      </c>
      <c r="C8" s="209" t="s">
        <v>836</v>
      </c>
      <c r="D8" s="70" t="s">
        <v>759</v>
      </c>
      <c r="E8" s="69">
        <v>3</v>
      </c>
      <c r="F8" s="69" t="s">
        <v>810</v>
      </c>
      <c r="G8" s="71">
        <v>1345</v>
      </c>
      <c r="H8" s="933">
        <v>4035</v>
      </c>
      <c r="I8" s="660">
        <v>0.5</v>
      </c>
      <c r="J8" s="710">
        <v>2017.5</v>
      </c>
      <c r="K8" s="666">
        <v>2017.5</v>
      </c>
      <c r="L8" s="645"/>
      <c r="M8" s="645">
        <v>1074</v>
      </c>
      <c r="N8" s="83" t="s">
        <v>999</v>
      </c>
      <c r="O8" s="83" t="s">
        <v>1000</v>
      </c>
      <c r="P8" s="46">
        <v>3</v>
      </c>
      <c r="Q8" s="46" t="s">
        <v>8</v>
      </c>
      <c r="R8" s="63">
        <v>1368.9375059286804</v>
      </c>
      <c r="S8" s="65">
        <v>4106.8125177860411</v>
      </c>
      <c r="T8" s="913">
        <f>S8</f>
        <v>4106.8125177860411</v>
      </c>
      <c r="U8" s="370">
        <f>H8-T8</f>
        <v>-71.812517786041099</v>
      </c>
      <c r="V8" s="83"/>
      <c r="W8" s="893">
        <f>T8</f>
        <v>4106.8125177860411</v>
      </c>
      <c r="X8" s="43"/>
      <c r="Y8" s="43"/>
      <c r="Z8" s="43"/>
      <c r="AA8" s="43"/>
      <c r="AD8" s="43"/>
      <c r="AE8" s="43"/>
      <c r="AF8" s="43"/>
      <c r="AG8" s="43"/>
      <c r="AN8" s="43"/>
      <c r="AO8" s="43"/>
      <c r="AP8" s="43"/>
      <c r="AQ8" s="43"/>
    </row>
    <row r="9" spans="1:61" x14ac:dyDescent="0.25">
      <c r="B9" s="429" t="s">
        <v>901</v>
      </c>
      <c r="C9" s="209" t="s">
        <v>835</v>
      </c>
      <c r="D9" s="70" t="s">
        <v>1159</v>
      </c>
      <c r="E9" s="69">
        <v>112</v>
      </c>
      <c r="F9" s="69" t="s">
        <v>810</v>
      </c>
      <c r="G9" s="71">
        <v>19.149999999999999</v>
      </c>
      <c r="H9" s="933">
        <v>2144.7999999999997</v>
      </c>
      <c r="I9" s="660">
        <v>0.5</v>
      </c>
      <c r="J9" s="710">
        <v>1072.3999999999999</v>
      </c>
      <c r="K9" s="666">
        <v>1072.3999999999999</v>
      </c>
      <c r="L9" s="645"/>
      <c r="M9" s="645">
        <v>1075</v>
      </c>
      <c r="N9" s="83" t="s">
        <v>999</v>
      </c>
      <c r="O9" s="83" t="s">
        <v>1109</v>
      </c>
      <c r="P9" s="46">
        <v>111.62999999999998</v>
      </c>
      <c r="Q9" s="46" t="s">
        <v>1159</v>
      </c>
      <c r="R9" s="63">
        <v>19.145417967017771</v>
      </c>
      <c r="S9" s="65">
        <v>2137.2030076581932</v>
      </c>
      <c r="T9" s="913">
        <f>S9</f>
        <v>2137.2030076581932</v>
      </c>
      <c r="U9" s="370">
        <f>H9-T9</f>
        <v>7.5969923418065264</v>
      </c>
      <c r="V9" s="83"/>
      <c r="W9" s="893">
        <f>T9</f>
        <v>2137.2030076581932</v>
      </c>
      <c r="X9" s="43"/>
      <c r="Y9" s="43"/>
      <c r="Z9" s="43"/>
      <c r="AA9" s="43"/>
      <c r="AD9" s="43"/>
      <c r="AE9" s="43"/>
      <c r="AF9" s="43"/>
      <c r="AG9" s="43"/>
      <c r="AN9" s="43"/>
      <c r="AO9" s="43"/>
      <c r="AP9" s="43"/>
      <c r="AQ9" s="43"/>
    </row>
    <row r="10" spans="1:61" x14ac:dyDescent="0.25">
      <c r="B10" s="428"/>
      <c r="C10" s="261"/>
      <c r="D10" s="59"/>
      <c r="E10" s="58"/>
      <c r="F10" s="58"/>
      <c r="G10" s="61"/>
      <c r="H10" s="933"/>
      <c r="I10" s="660"/>
      <c r="J10" s="710"/>
      <c r="K10" s="666"/>
      <c r="L10" s="645"/>
      <c r="M10" s="645"/>
      <c r="N10" s="83"/>
      <c r="O10" s="83"/>
      <c r="P10" s="46"/>
      <c r="Q10" s="46"/>
      <c r="R10" s="63"/>
      <c r="S10" s="65"/>
      <c r="T10" s="912"/>
      <c r="U10" s="188"/>
      <c r="V10" s="83"/>
      <c r="W10" s="892"/>
      <c r="X10" s="43"/>
      <c r="Y10" s="43"/>
      <c r="Z10" s="43"/>
      <c r="AA10" s="43"/>
      <c r="AD10" s="43"/>
      <c r="AE10" s="43"/>
      <c r="AF10" s="43"/>
      <c r="AG10" s="43"/>
      <c r="AN10" s="43"/>
      <c r="AO10" s="43"/>
      <c r="AP10" s="43"/>
      <c r="AQ10" s="43"/>
    </row>
    <row r="11" spans="1:61" x14ac:dyDescent="0.25">
      <c r="B11" s="428" t="s">
        <v>11</v>
      </c>
      <c r="C11" s="261"/>
      <c r="D11" s="59"/>
      <c r="E11" s="58"/>
      <c r="F11" s="58" t="e">
        <v>#N/A</v>
      </c>
      <c r="G11" s="61">
        <v>0</v>
      </c>
      <c r="H11" s="933">
        <v>0</v>
      </c>
      <c r="I11" s="660"/>
      <c r="J11" s="710">
        <v>0</v>
      </c>
      <c r="K11" s="666">
        <v>0</v>
      </c>
      <c r="L11" s="645"/>
      <c r="M11" s="645"/>
      <c r="N11" s="83"/>
      <c r="O11" s="83"/>
      <c r="P11" s="46"/>
      <c r="Q11" s="46"/>
      <c r="R11" s="63"/>
      <c r="S11" s="65"/>
      <c r="T11" s="912"/>
      <c r="U11" s="188"/>
      <c r="V11" s="83"/>
      <c r="W11" s="892"/>
      <c r="X11" s="43"/>
      <c r="Y11" s="43"/>
      <c r="Z11" s="43"/>
      <c r="AA11" s="43"/>
      <c r="AD11" s="43"/>
      <c r="AE11" s="43"/>
      <c r="AF11" s="43"/>
      <c r="AG11" s="43"/>
      <c r="AN11" s="43"/>
      <c r="AO11" s="43"/>
      <c r="AP11" s="43"/>
      <c r="AQ11" s="43"/>
    </row>
    <row r="12" spans="1:61" x14ac:dyDescent="0.25">
      <c r="B12" s="427" t="s">
        <v>833</v>
      </c>
      <c r="C12" s="434"/>
      <c r="D12" s="146"/>
      <c r="E12" s="145"/>
      <c r="F12" s="145"/>
      <c r="G12" s="147"/>
      <c r="H12" s="934"/>
      <c r="I12" s="722"/>
      <c r="J12" s="722"/>
      <c r="K12" s="722"/>
      <c r="L12" s="723"/>
      <c r="M12" s="723"/>
      <c r="N12" s="423"/>
      <c r="O12" s="423"/>
      <c r="P12" s="149"/>
      <c r="Q12" s="149"/>
      <c r="R12" s="150"/>
      <c r="S12" s="151"/>
      <c r="T12" s="914"/>
      <c r="U12" s="442"/>
      <c r="V12" s="423"/>
      <c r="W12" s="894"/>
      <c r="X12" s="43"/>
      <c r="Y12" s="43"/>
      <c r="Z12" s="43"/>
      <c r="AA12" s="43"/>
      <c r="AD12" s="43"/>
      <c r="AE12" s="43"/>
      <c r="AF12" s="43"/>
      <c r="AG12" s="43"/>
      <c r="AN12" s="43"/>
      <c r="AO12" s="43"/>
      <c r="AP12" s="43"/>
      <c r="AQ12" s="43"/>
    </row>
    <row r="13" spans="1:61" ht="26.4" x14ac:dyDescent="0.25">
      <c r="B13" s="428" t="s">
        <v>908</v>
      </c>
      <c r="C13" s="261" t="s">
        <v>905</v>
      </c>
      <c r="D13" s="59" t="s">
        <v>1159</v>
      </c>
      <c r="E13" s="58">
        <v>14843</v>
      </c>
      <c r="F13" s="58" t="s">
        <v>810</v>
      </c>
      <c r="G13" s="61">
        <v>13.12</v>
      </c>
      <c r="H13" s="933">
        <v>194740.15999999997</v>
      </c>
      <c r="I13" s="660">
        <v>0.5</v>
      </c>
      <c r="J13" s="710">
        <v>97370.079999999987</v>
      </c>
      <c r="K13" s="666">
        <v>97370.079999999987</v>
      </c>
      <c r="L13" s="645"/>
      <c r="M13" s="645">
        <v>681</v>
      </c>
      <c r="N13" s="83" t="s">
        <v>1030</v>
      </c>
      <c r="O13" s="83" t="s">
        <v>1031</v>
      </c>
      <c r="P13" s="46">
        <v>13640.000000000002</v>
      </c>
      <c r="Q13" s="46" t="s">
        <v>1159</v>
      </c>
      <c r="R13" s="63">
        <v>13.120682447576288</v>
      </c>
      <c r="S13" s="65">
        <v>178966.10858494058</v>
      </c>
      <c r="T13" s="913">
        <f>SUM(S13:S15)</f>
        <v>194743.72922815106</v>
      </c>
      <c r="U13" s="370">
        <f>H13-T13</f>
        <v>-3.5692281510855537</v>
      </c>
      <c r="V13" s="83"/>
      <c r="W13" s="893">
        <f>T13</f>
        <v>194743.72922815106</v>
      </c>
      <c r="X13" s="43"/>
      <c r="Y13" s="43"/>
      <c r="Z13" s="43"/>
      <c r="AA13" s="43"/>
      <c r="AD13" s="43"/>
      <c r="AE13" s="43"/>
      <c r="AF13" s="43"/>
      <c r="AG13" s="43"/>
      <c r="AN13" s="43"/>
      <c r="AO13" s="43"/>
      <c r="AP13" s="43"/>
      <c r="AQ13" s="43"/>
    </row>
    <row r="14" spans="1:61" ht="26.4" x14ac:dyDescent="0.25">
      <c r="B14" s="428"/>
      <c r="C14" s="261"/>
      <c r="D14" s="59"/>
      <c r="E14" s="58"/>
      <c r="F14" s="58"/>
      <c r="G14" s="61"/>
      <c r="H14" s="933"/>
      <c r="I14" s="660"/>
      <c r="J14" s="710"/>
      <c r="K14" s="666"/>
      <c r="L14" s="645"/>
      <c r="M14" s="645">
        <v>682</v>
      </c>
      <c r="N14" s="83" t="s">
        <v>1030</v>
      </c>
      <c r="O14" s="83" t="s">
        <v>1003</v>
      </c>
      <c r="P14" s="46">
        <v>202.5</v>
      </c>
      <c r="Q14" s="46" t="s">
        <v>1159</v>
      </c>
      <c r="R14" s="63">
        <v>13.120682447576288</v>
      </c>
      <c r="S14" s="65">
        <v>2656.9381956341981</v>
      </c>
      <c r="T14" s="912"/>
      <c r="U14" s="188"/>
      <c r="V14" s="83"/>
      <c r="W14" s="892"/>
      <c r="X14" s="43"/>
      <c r="Y14" s="43"/>
      <c r="Z14" s="43"/>
      <c r="AA14" s="43"/>
      <c r="AD14" s="43"/>
      <c r="AE14" s="43"/>
      <c r="AF14" s="43"/>
      <c r="AG14" s="43"/>
      <c r="AN14" s="43"/>
      <c r="AO14" s="43"/>
      <c r="AP14" s="43"/>
      <c r="AQ14" s="43"/>
    </row>
    <row r="15" spans="1:61" ht="26.4" x14ac:dyDescent="0.25">
      <c r="B15" s="428"/>
      <c r="C15" s="261"/>
      <c r="D15" s="59"/>
      <c r="E15" s="58"/>
      <c r="F15" s="58"/>
      <c r="G15" s="61"/>
      <c r="H15" s="933"/>
      <c r="I15" s="660"/>
      <c r="J15" s="710"/>
      <c r="K15" s="666"/>
      <c r="L15" s="645"/>
      <c r="M15" s="645">
        <v>683</v>
      </c>
      <c r="N15" s="83" t="s">
        <v>1030</v>
      </c>
      <c r="O15" s="83" t="s">
        <v>1032</v>
      </c>
      <c r="P15" s="46">
        <v>1000</v>
      </c>
      <c r="Q15" s="46" t="s">
        <v>1159</v>
      </c>
      <c r="R15" s="63">
        <v>13.120682447576288</v>
      </c>
      <c r="S15" s="65">
        <v>13120.682447576288</v>
      </c>
      <c r="T15" s="912"/>
      <c r="U15" s="188"/>
      <c r="V15" s="83"/>
      <c r="W15" s="892"/>
      <c r="X15" s="43"/>
      <c r="Y15" s="43"/>
      <c r="Z15" s="43"/>
      <c r="AA15" s="43"/>
      <c r="AD15" s="43"/>
      <c r="AE15" s="43"/>
      <c r="AF15" s="43"/>
      <c r="AG15" s="43"/>
      <c r="AN15" s="43"/>
      <c r="AO15" s="43"/>
      <c r="AP15" s="43"/>
      <c r="AQ15" s="43"/>
    </row>
    <row r="16" spans="1:61" ht="26.4" x14ac:dyDescent="0.25">
      <c r="B16" s="428"/>
      <c r="C16" s="591" t="s">
        <v>906</v>
      </c>
      <c r="D16" s="154" t="s">
        <v>8</v>
      </c>
      <c r="E16" s="155">
        <v>300</v>
      </c>
      <c r="F16" s="155" t="s">
        <v>810</v>
      </c>
      <c r="G16" s="156">
        <v>679.52</v>
      </c>
      <c r="H16" s="935">
        <v>203856</v>
      </c>
      <c r="I16" s="688">
        <v>0.5</v>
      </c>
      <c r="J16" s="714">
        <v>101928</v>
      </c>
      <c r="K16" s="706">
        <v>101928</v>
      </c>
      <c r="L16" s="658"/>
      <c r="M16" s="658">
        <v>680</v>
      </c>
      <c r="N16" s="166" t="s">
        <v>1030</v>
      </c>
      <c r="O16" s="166" t="s">
        <v>1007</v>
      </c>
      <c r="P16" s="452">
        <v>300</v>
      </c>
      <c r="Q16" s="420" t="s">
        <v>8</v>
      </c>
      <c r="R16" s="160">
        <v>679.51599593835135</v>
      </c>
      <c r="S16" s="161">
        <v>203854.79878150541</v>
      </c>
      <c r="T16" s="915">
        <f>S16</f>
        <v>203854.79878150541</v>
      </c>
      <c r="U16" s="615">
        <f>H16-T16</f>
        <v>1.2012184945924673</v>
      </c>
      <c r="V16" s="166"/>
      <c r="W16" s="895">
        <f t="shared" ref="W16:W17" si="0">T16</f>
        <v>203854.79878150541</v>
      </c>
      <c r="X16" s="43"/>
      <c r="Y16" s="43"/>
      <c r="Z16" s="43"/>
      <c r="AA16" s="43"/>
      <c r="AD16" s="43"/>
      <c r="AE16" s="43"/>
      <c r="AF16" s="43"/>
      <c r="AG16" s="43"/>
      <c r="AN16" s="43"/>
      <c r="AO16" s="43"/>
      <c r="AP16" s="43"/>
      <c r="AQ16" s="43"/>
    </row>
    <row r="17" spans="2:43" ht="27.6" x14ac:dyDescent="0.25">
      <c r="B17" s="428"/>
      <c r="C17" s="591" t="s">
        <v>907</v>
      </c>
      <c r="D17" s="154" t="s">
        <v>1159</v>
      </c>
      <c r="E17" s="155">
        <v>24230</v>
      </c>
      <c r="F17" s="155" t="s">
        <v>810</v>
      </c>
      <c r="G17" s="156">
        <v>13.49</v>
      </c>
      <c r="H17" s="935">
        <v>326862.7</v>
      </c>
      <c r="I17" s="688">
        <v>0.5</v>
      </c>
      <c r="J17" s="714">
        <v>163431.35</v>
      </c>
      <c r="K17" s="706">
        <v>163431.35</v>
      </c>
      <c r="L17" s="658"/>
      <c r="M17" s="658">
        <v>685</v>
      </c>
      <c r="N17" s="166" t="s">
        <v>1030</v>
      </c>
      <c r="O17" s="166" t="s">
        <v>1004</v>
      </c>
      <c r="P17" s="388">
        <v>23329.740000000005</v>
      </c>
      <c r="Q17" s="420" t="s">
        <v>1159</v>
      </c>
      <c r="R17" s="160">
        <v>10.227916666666665</v>
      </c>
      <c r="S17" s="161">
        <v>238614.63657500001</v>
      </c>
      <c r="T17" s="915">
        <f>SUM(S17:S18)</f>
        <v>314667.15082309936</v>
      </c>
      <c r="U17" s="562">
        <f>H17-T17</f>
        <v>12195.549176900648</v>
      </c>
      <c r="V17" s="453" t="s">
        <v>1197</v>
      </c>
      <c r="W17" s="895">
        <f t="shared" si="0"/>
        <v>314667.15082309936</v>
      </c>
      <c r="X17" s="43"/>
      <c r="Y17" s="43"/>
      <c r="Z17" s="43"/>
      <c r="AA17" s="43"/>
      <c r="AD17" s="43"/>
      <c r="AE17" s="43"/>
      <c r="AF17" s="43"/>
      <c r="AG17" s="43"/>
      <c r="AN17" s="43"/>
      <c r="AO17" s="43"/>
      <c r="AP17" s="43"/>
      <c r="AQ17" s="43"/>
    </row>
    <row r="18" spans="2:43" ht="26.4" x14ac:dyDescent="0.25">
      <c r="B18" s="428"/>
      <c r="C18" s="261"/>
      <c r="D18" s="59"/>
      <c r="E18" s="58"/>
      <c r="F18" s="58"/>
      <c r="G18" s="61"/>
      <c r="H18" s="933"/>
      <c r="I18" s="660"/>
      <c r="J18" s="710"/>
      <c r="K18" s="666"/>
      <c r="L18" s="645"/>
      <c r="M18" s="645">
        <v>686</v>
      </c>
      <c r="N18" s="83" t="s">
        <v>1030</v>
      </c>
      <c r="O18" s="83" t="s">
        <v>1006</v>
      </c>
      <c r="P18" s="69">
        <v>23329.740000000005</v>
      </c>
      <c r="Q18" s="46" t="s">
        <v>1159</v>
      </c>
      <c r="R18" s="63">
        <v>3.2598954916814042</v>
      </c>
      <c r="S18" s="65">
        <v>76052.514248099338</v>
      </c>
      <c r="T18" s="912"/>
      <c r="U18" s="415"/>
      <c r="V18" s="83"/>
      <c r="W18" s="892"/>
      <c r="X18" s="43"/>
      <c r="Y18" s="107"/>
      <c r="Z18" s="43"/>
      <c r="AA18" s="43"/>
      <c r="AD18" s="43"/>
      <c r="AE18" s="43"/>
      <c r="AF18" s="43"/>
      <c r="AG18" s="43"/>
      <c r="AN18" s="43"/>
      <c r="AO18" s="43"/>
      <c r="AP18" s="43"/>
      <c r="AQ18" s="43"/>
    </row>
    <row r="19" spans="2:43" ht="26.4" x14ac:dyDescent="0.25">
      <c r="B19" s="446" t="s">
        <v>364</v>
      </c>
      <c r="C19" s="435" t="s">
        <v>849</v>
      </c>
      <c r="D19" s="154" t="s">
        <v>196</v>
      </c>
      <c r="E19" s="155">
        <v>1</v>
      </c>
      <c r="F19" s="155" t="s">
        <v>810</v>
      </c>
      <c r="G19" s="156">
        <v>300000</v>
      </c>
      <c r="H19" s="935">
        <v>300000</v>
      </c>
      <c r="I19" s="688">
        <v>0.5</v>
      </c>
      <c r="J19" s="714">
        <v>150000</v>
      </c>
      <c r="K19" s="706">
        <v>150000</v>
      </c>
      <c r="L19" s="658"/>
      <c r="M19" s="658">
        <v>596</v>
      </c>
      <c r="N19" s="166" t="s">
        <v>990</v>
      </c>
      <c r="O19" s="166" t="s">
        <v>1001</v>
      </c>
      <c r="P19" s="159">
        <v>1</v>
      </c>
      <c r="Q19" s="159" t="s">
        <v>8</v>
      </c>
      <c r="R19" s="160">
        <v>200000</v>
      </c>
      <c r="S19" s="161">
        <v>200000</v>
      </c>
      <c r="T19" s="915">
        <f>SUM(S19:S20)</f>
        <v>300000</v>
      </c>
      <c r="U19" s="456">
        <f>H19-T19</f>
        <v>0</v>
      </c>
      <c r="V19" s="166"/>
      <c r="W19" s="896">
        <f>T19</f>
        <v>300000</v>
      </c>
      <c r="X19" s="43"/>
      <c r="Y19" s="43"/>
      <c r="Z19" s="43"/>
      <c r="AA19" s="43"/>
      <c r="AD19" s="43"/>
      <c r="AE19" s="43"/>
      <c r="AF19" s="43"/>
      <c r="AG19" s="43"/>
      <c r="AN19" s="43"/>
      <c r="AO19" s="43"/>
      <c r="AP19" s="43"/>
      <c r="AQ19" s="43"/>
    </row>
    <row r="20" spans="2:43" x14ac:dyDescent="0.25">
      <c r="B20" s="428"/>
      <c r="C20" s="436"/>
      <c r="D20" s="75"/>
      <c r="E20" s="74"/>
      <c r="F20" s="74"/>
      <c r="G20" s="77"/>
      <c r="H20" s="936"/>
      <c r="I20" s="685"/>
      <c r="J20" s="715"/>
      <c r="K20" s="667"/>
      <c r="L20" s="663"/>
      <c r="M20" s="663">
        <v>594</v>
      </c>
      <c r="N20" s="424" t="s">
        <v>990</v>
      </c>
      <c r="O20" s="424" t="s">
        <v>1033</v>
      </c>
      <c r="P20" s="79">
        <v>1</v>
      </c>
      <c r="Q20" s="79" t="s">
        <v>8</v>
      </c>
      <c r="R20" s="80">
        <v>100000</v>
      </c>
      <c r="S20" s="81">
        <v>100000</v>
      </c>
      <c r="T20" s="916"/>
      <c r="U20" s="1038"/>
      <c r="V20" s="424"/>
      <c r="W20" s="897"/>
      <c r="X20" s="43"/>
      <c r="Y20" s="43"/>
      <c r="Z20" s="43"/>
      <c r="AA20" s="43"/>
      <c r="AD20" s="43"/>
      <c r="AE20" s="43"/>
      <c r="AF20" s="43"/>
      <c r="AG20" s="43"/>
      <c r="AN20" s="43"/>
      <c r="AO20" s="43"/>
      <c r="AP20" s="43"/>
      <c r="AQ20" s="43"/>
    </row>
    <row r="21" spans="2:43" ht="26.4" x14ac:dyDescent="0.25">
      <c r="B21" s="428"/>
      <c r="C21" s="438" t="s">
        <v>1045</v>
      </c>
      <c r="D21" s="59" t="s">
        <v>1159</v>
      </c>
      <c r="E21" s="58">
        <v>198800</v>
      </c>
      <c r="F21" s="58" t="s">
        <v>810</v>
      </c>
      <c r="G21" s="61">
        <v>13.12</v>
      </c>
      <c r="H21" s="933">
        <v>2608256</v>
      </c>
      <c r="I21" s="660">
        <v>0.5</v>
      </c>
      <c r="J21" s="710">
        <v>1304128</v>
      </c>
      <c r="K21" s="666">
        <v>1304128</v>
      </c>
      <c r="L21" s="645"/>
      <c r="M21" s="645">
        <v>598</v>
      </c>
      <c r="N21" s="83" t="s">
        <v>990</v>
      </c>
      <c r="O21" s="83" t="s">
        <v>1024</v>
      </c>
      <c r="P21" s="46">
        <v>198800</v>
      </c>
      <c r="Q21" s="46" t="s">
        <v>1159</v>
      </c>
      <c r="R21" s="168">
        <v>13.319887051809349</v>
      </c>
      <c r="S21" s="65">
        <v>2647993.5458996985</v>
      </c>
      <c r="T21" s="913">
        <f>S21</f>
        <v>2647993.5458996985</v>
      </c>
      <c r="U21" s="443">
        <f>H21-T21</f>
        <v>-39737.545899698511</v>
      </c>
      <c r="V21" s="165" t="s">
        <v>1191</v>
      </c>
      <c r="W21" s="893">
        <f>T21</f>
        <v>2647993.5458996985</v>
      </c>
      <c r="X21" s="43"/>
      <c r="Y21" s="43"/>
      <c r="Z21" s="43"/>
      <c r="AA21" s="43"/>
      <c r="AD21" s="43"/>
      <c r="AE21" s="43"/>
      <c r="AF21" s="43"/>
      <c r="AG21" s="43"/>
      <c r="AN21" s="43"/>
      <c r="AO21" s="43"/>
      <c r="AP21" s="43"/>
      <c r="AQ21" s="43"/>
    </row>
    <row r="22" spans="2:43" x14ac:dyDescent="0.25">
      <c r="B22" s="428"/>
      <c r="C22" s="261" t="s">
        <v>1046</v>
      </c>
      <c r="D22" s="59" t="s">
        <v>8</v>
      </c>
      <c r="E22" s="58">
        <v>2</v>
      </c>
      <c r="F22" s="58" t="s">
        <v>810</v>
      </c>
      <c r="G22" s="61">
        <v>679.52</v>
      </c>
      <c r="H22" s="933">
        <v>1359.04</v>
      </c>
      <c r="I22" s="660">
        <v>0.5</v>
      </c>
      <c r="J22" s="710">
        <v>679.52</v>
      </c>
      <c r="K22" s="666">
        <v>679.52</v>
      </c>
      <c r="L22" s="645"/>
      <c r="M22" s="645">
        <v>616</v>
      </c>
      <c r="N22" s="83" t="s">
        <v>1009</v>
      </c>
      <c r="O22" s="83" t="s">
        <v>1007</v>
      </c>
      <c r="P22" s="46">
        <v>2</v>
      </c>
      <c r="Q22" s="46" t="s">
        <v>8</v>
      </c>
      <c r="R22" s="63">
        <v>679.51599593835135</v>
      </c>
      <c r="S22" s="65">
        <v>1359.0319918767027</v>
      </c>
      <c r="T22" s="913">
        <f>S22</f>
        <v>1359.0319918767027</v>
      </c>
      <c r="U22" s="443">
        <f>H22-T22</f>
        <v>8.0081232972588623E-3</v>
      </c>
      <c r="V22" s="83"/>
      <c r="W22" s="893">
        <f t="shared" ref="W22:W24" si="1">T22</f>
        <v>1359.0319918767027</v>
      </c>
      <c r="X22" s="43"/>
      <c r="Y22" s="43"/>
      <c r="Z22" s="43"/>
      <c r="AA22" s="43"/>
      <c r="AD22" s="43"/>
      <c r="AE22" s="43"/>
      <c r="AF22" s="43"/>
      <c r="AG22" s="43"/>
      <c r="AN22" s="43"/>
      <c r="AO22" s="43"/>
      <c r="AP22" s="43"/>
      <c r="AQ22" s="43"/>
    </row>
    <row r="23" spans="2:43" x14ac:dyDescent="0.25">
      <c r="B23" s="428"/>
      <c r="C23" s="261" t="s">
        <v>1047</v>
      </c>
      <c r="D23" s="59" t="s">
        <v>1169</v>
      </c>
      <c r="E23" s="58">
        <v>14000</v>
      </c>
      <c r="F23" s="58" t="s">
        <v>810</v>
      </c>
      <c r="G23" s="61">
        <v>0.37</v>
      </c>
      <c r="H23" s="933">
        <v>5180</v>
      </c>
      <c r="I23" s="660">
        <v>0.5</v>
      </c>
      <c r="J23" s="710">
        <v>2590</v>
      </c>
      <c r="K23" s="666">
        <v>2590</v>
      </c>
      <c r="L23" s="645"/>
      <c r="M23" s="645">
        <v>599</v>
      </c>
      <c r="N23" s="83" t="s">
        <v>990</v>
      </c>
      <c r="O23" s="83" t="s">
        <v>1132</v>
      </c>
      <c r="P23" s="46">
        <v>14000</v>
      </c>
      <c r="Q23" s="46" t="s">
        <v>1169</v>
      </c>
      <c r="R23" s="63">
        <v>0.37493847476795272</v>
      </c>
      <c r="S23" s="65">
        <v>5249.1386467513385</v>
      </c>
      <c r="T23" s="913">
        <f>S23</f>
        <v>5249.1386467513385</v>
      </c>
      <c r="U23" s="443">
        <f>H23-T23</f>
        <v>-69.138646751338456</v>
      </c>
      <c r="V23" s="83"/>
      <c r="W23" s="893">
        <f t="shared" si="1"/>
        <v>5249.1386467513385</v>
      </c>
      <c r="X23" s="43"/>
      <c r="Y23" s="43"/>
      <c r="Z23" s="43"/>
      <c r="AA23" s="43"/>
      <c r="AD23" s="43"/>
      <c r="AE23" s="43"/>
      <c r="AF23" s="43"/>
      <c r="AG23" s="43"/>
      <c r="AN23" s="43"/>
      <c r="AO23" s="43"/>
      <c r="AP23" s="43"/>
      <c r="AQ23" s="43"/>
    </row>
    <row r="24" spans="2:43" ht="39.6" x14ac:dyDescent="0.25">
      <c r="B24" s="428"/>
      <c r="C24" s="821" t="s">
        <v>1048</v>
      </c>
      <c r="D24" s="154" t="s">
        <v>1159</v>
      </c>
      <c r="E24" s="388">
        <f>198800+8345</f>
        <v>207145</v>
      </c>
      <c r="F24" s="155" t="s">
        <v>810</v>
      </c>
      <c r="G24" s="156">
        <v>3.26</v>
      </c>
      <c r="H24" s="935">
        <v>675292.7</v>
      </c>
      <c r="I24" s="688">
        <v>0.5</v>
      </c>
      <c r="J24" s="714">
        <v>337646.35</v>
      </c>
      <c r="K24" s="706">
        <v>337646.35</v>
      </c>
      <c r="L24" s="658"/>
      <c r="M24" s="658">
        <v>600</v>
      </c>
      <c r="N24" s="166" t="s">
        <v>990</v>
      </c>
      <c r="O24" s="166" t="s">
        <v>1133</v>
      </c>
      <c r="P24" s="159">
        <v>8344.7999999999993</v>
      </c>
      <c r="Q24" s="159" t="s">
        <v>1159</v>
      </c>
      <c r="R24" s="160">
        <v>10.227916666666665</v>
      </c>
      <c r="S24" s="161">
        <v>85349.91899999998</v>
      </c>
      <c r="T24" s="915">
        <f>SUM(S24:S26)</f>
        <v>124579.90890342946</v>
      </c>
      <c r="U24" s="456">
        <f>H24-T24</f>
        <v>550712.79109657044</v>
      </c>
      <c r="V24" s="166" t="s">
        <v>1193</v>
      </c>
      <c r="W24" s="896">
        <f t="shared" si="1"/>
        <v>124579.90890342946</v>
      </c>
      <c r="X24" s="43"/>
      <c r="Y24" s="43"/>
      <c r="Z24" s="43"/>
      <c r="AA24" s="43"/>
      <c r="AD24" s="43"/>
      <c r="AE24" s="43"/>
      <c r="AF24" s="43"/>
      <c r="AG24" s="43"/>
      <c r="AN24" s="43"/>
      <c r="AO24" s="43"/>
      <c r="AP24" s="43"/>
      <c r="AQ24" s="43"/>
    </row>
    <row r="25" spans="2:43" x14ac:dyDescent="0.25">
      <c r="B25" s="428"/>
      <c r="C25" s="822"/>
      <c r="D25" s="59"/>
      <c r="E25" s="58"/>
      <c r="F25" s="58"/>
      <c r="G25" s="61"/>
      <c r="H25" s="933"/>
      <c r="I25" s="660"/>
      <c r="J25" s="710"/>
      <c r="K25" s="666"/>
      <c r="L25" s="645"/>
      <c r="M25" s="645">
        <v>657</v>
      </c>
      <c r="N25" s="83" t="s">
        <v>989</v>
      </c>
      <c r="O25" s="83" t="s">
        <v>1006</v>
      </c>
      <c r="P25" s="46">
        <v>3.6680000000000001</v>
      </c>
      <c r="Q25" s="46" t="s">
        <v>1159</v>
      </c>
      <c r="R25" s="63">
        <v>3.2598954916814042</v>
      </c>
      <c r="S25" s="65">
        <v>11.957296663487391</v>
      </c>
      <c r="T25" s="912"/>
      <c r="U25" s="415"/>
      <c r="V25" s="83"/>
      <c r="W25" s="892"/>
      <c r="X25" s="43"/>
      <c r="Y25" s="43"/>
      <c r="Z25" s="43"/>
      <c r="AA25" s="43"/>
      <c r="AD25" s="43"/>
      <c r="AE25" s="43"/>
      <c r="AF25" s="43"/>
      <c r="AG25" s="43"/>
      <c r="AN25" s="43"/>
      <c r="AO25" s="43"/>
      <c r="AP25" s="43"/>
      <c r="AQ25" s="43"/>
    </row>
    <row r="26" spans="2:43" x14ac:dyDescent="0.25">
      <c r="B26" s="428"/>
      <c r="C26" s="823"/>
      <c r="D26" s="75"/>
      <c r="E26" s="74"/>
      <c r="F26" s="74"/>
      <c r="G26" s="77"/>
      <c r="H26" s="936"/>
      <c r="I26" s="685"/>
      <c r="J26" s="715"/>
      <c r="K26" s="667"/>
      <c r="L26" s="663"/>
      <c r="M26" s="663">
        <v>601</v>
      </c>
      <c r="N26" s="424" t="s">
        <v>990</v>
      </c>
      <c r="O26" s="424" t="s">
        <v>1134</v>
      </c>
      <c r="P26" s="79">
        <v>8344.7999999999993</v>
      </c>
      <c r="Q26" s="79" t="s">
        <v>1159</v>
      </c>
      <c r="R26" s="80">
        <v>4.6996971295616428</v>
      </c>
      <c r="S26" s="81">
        <v>39218.032606765992</v>
      </c>
      <c r="T26" s="916"/>
      <c r="U26" s="1038"/>
      <c r="V26" s="424"/>
      <c r="W26" s="897"/>
      <c r="X26" s="43"/>
      <c r="Y26" s="43"/>
      <c r="Z26" s="43"/>
      <c r="AA26" s="43"/>
      <c r="AD26" s="43"/>
      <c r="AE26" s="43"/>
      <c r="AF26" s="43"/>
      <c r="AG26" s="43"/>
      <c r="AN26" s="43"/>
      <c r="AO26" s="43"/>
      <c r="AP26" s="43"/>
      <c r="AQ26" s="43"/>
    </row>
    <row r="27" spans="2:43" ht="39.6" x14ac:dyDescent="0.25">
      <c r="B27" s="446" t="s">
        <v>365</v>
      </c>
      <c r="C27" s="113" t="s">
        <v>897</v>
      </c>
      <c r="D27" s="59" t="s">
        <v>1159</v>
      </c>
      <c r="E27" s="58">
        <v>570</v>
      </c>
      <c r="F27" s="58" t="s">
        <v>810</v>
      </c>
      <c r="G27" s="61">
        <v>26.61</v>
      </c>
      <c r="H27" s="933">
        <v>15167.699999999999</v>
      </c>
      <c r="I27" s="660">
        <v>0.5</v>
      </c>
      <c r="J27" s="710">
        <v>7583.8499999999995</v>
      </c>
      <c r="K27" s="666">
        <v>7583.8499999999995</v>
      </c>
      <c r="L27" s="645"/>
      <c r="M27" s="645">
        <v>629</v>
      </c>
      <c r="N27" s="83" t="s">
        <v>1002</v>
      </c>
      <c r="O27" s="83" t="s">
        <v>1003</v>
      </c>
      <c r="P27" s="46">
        <v>18</v>
      </c>
      <c r="Q27" s="46" t="s">
        <v>1159</v>
      </c>
      <c r="R27" s="63">
        <v>13.120682447576288</v>
      </c>
      <c r="S27" s="65">
        <v>236.17228405637317</v>
      </c>
      <c r="T27" s="913">
        <f>SUM(S27:S42)</f>
        <v>10742.567999225934</v>
      </c>
      <c r="U27" s="443">
        <f>H27-T27</f>
        <v>4425.1320007740651</v>
      </c>
      <c r="V27" s="83" t="s">
        <v>1192</v>
      </c>
      <c r="W27" s="893">
        <f>T27</f>
        <v>10742.567999225934</v>
      </c>
      <c r="X27" s="43"/>
      <c r="Y27" s="43"/>
      <c r="Z27" s="43"/>
      <c r="AA27" s="43"/>
      <c r="AD27" s="43"/>
      <c r="AE27" s="43"/>
      <c r="AF27" s="43"/>
      <c r="AG27" s="43"/>
      <c r="AN27" s="43"/>
      <c r="AO27" s="43"/>
      <c r="AP27" s="43"/>
      <c r="AQ27" s="43"/>
    </row>
    <row r="28" spans="2:43" x14ac:dyDescent="0.25">
      <c r="B28" s="428"/>
      <c r="C28" s="113"/>
      <c r="D28" s="59"/>
      <c r="E28" s="58"/>
      <c r="F28" s="58"/>
      <c r="G28" s="61"/>
      <c r="H28" s="933"/>
      <c r="I28" s="660"/>
      <c r="J28" s="710"/>
      <c r="K28" s="666"/>
      <c r="L28" s="645"/>
      <c r="M28" s="645">
        <v>631</v>
      </c>
      <c r="N28" s="83" t="s">
        <v>1002</v>
      </c>
      <c r="O28" s="83" t="s">
        <v>1004</v>
      </c>
      <c r="P28" s="46">
        <v>59.687999999999988</v>
      </c>
      <c r="Q28" s="46" t="s">
        <v>1159</v>
      </c>
      <c r="R28" s="63">
        <v>10.227916666666665</v>
      </c>
      <c r="S28" s="65">
        <v>610.48388999999986</v>
      </c>
      <c r="T28" s="912"/>
      <c r="U28" s="415"/>
      <c r="V28" s="83"/>
      <c r="W28" s="892"/>
      <c r="X28" s="43"/>
      <c r="Y28" s="43"/>
      <c r="Z28" s="43"/>
      <c r="AA28" s="43"/>
      <c r="AD28" s="43"/>
      <c r="AE28" s="43"/>
      <c r="AF28" s="43"/>
      <c r="AG28" s="43"/>
      <c r="AN28" s="43"/>
      <c r="AO28" s="43"/>
      <c r="AP28" s="43"/>
      <c r="AQ28" s="43"/>
    </row>
    <row r="29" spans="2:43" x14ac:dyDescent="0.25">
      <c r="B29" s="428"/>
      <c r="C29" s="113"/>
      <c r="D29" s="59"/>
      <c r="E29" s="58"/>
      <c r="F29" s="58"/>
      <c r="G29" s="61"/>
      <c r="H29" s="933"/>
      <c r="I29" s="660"/>
      <c r="J29" s="710"/>
      <c r="K29" s="666"/>
      <c r="L29" s="645"/>
      <c r="M29" s="645">
        <v>612</v>
      </c>
      <c r="N29" s="83" t="s">
        <v>1011</v>
      </c>
      <c r="O29" s="83" t="s">
        <v>1128</v>
      </c>
      <c r="P29" s="46">
        <v>9</v>
      </c>
      <c r="Q29" s="46" t="s">
        <v>1159</v>
      </c>
      <c r="R29" s="63">
        <v>13.120682447576288</v>
      </c>
      <c r="S29" s="65">
        <v>118.08614202818659</v>
      </c>
      <c r="T29" s="912"/>
      <c r="U29" s="415"/>
      <c r="V29" s="83"/>
      <c r="W29" s="892"/>
      <c r="X29" s="43"/>
      <c r="Y29" s="43"/>
      <c r="Z29" s="43"/>
      <c r="AA29" s="43"/>
      <c r="AD29" s="43"/>
      <c r="AE29" s="43"/>
      <c r="AF29" s="43"/>
      <c r="AG29" s="43"/>
      <c r="AN29" s="43"/>
      <c r="AO29" s="43"/>
      <c r="AP29" s="43"/>
      <c r="AQ29" s="43"/>
    </row>
    <row r="30" spans="2:43" x14ac:dyDescent="0.25">
      <c r="B30" s="428"/>
      <c r="C30" s="113"/>
      <c r="D30" s="59"/>
      <c r="E30" s="58"/>
      <c r="F30" s="58"/>
      <c r="G30" s="61"/>
      <c r="H30" s="933"/>
      <c r="I30" s="660"/>
      <c r="J30" s="710"/>
      <c r="K30" s="666"/>
      <c r="L30" s="645"/>
      <c r="M30" s="645">
        <v>617</v>
      </c>
      <c r="N30" s="83" t="s">
        <v>1009</v>
      </c>
      <c r="O30" s="83" t="s">
        <v>1129</v>
      </c>
      <c r="P30" s="46">
        <v>90</v>
      </c>
      <c r="Q30" s="46" t="s">
        <v>1159</v>
      </c>
      <c r="R30" s="63">
        <v>13.120682447576288</v>
      </c>
      <c r="S30" s="65">
        <v>1180.8614202818658</v>
      </c>
      <c r="T30" s="912"/>
      <c r="U30" s="415"/>
      <c r="V30" s="83"/>
      <c r="W30" s="892"/>
      <c r="X30" s="43"/>
      <c r="Y30" s="43"/>
      <c r="Z30" s="43"/>
      <c r="AA30" s="43"/>
      <c r="AD30" s="43"/>
      <c r="AE30" s="43"/>
      <c r="AF30" s="43"/>
      <c r="AG30" s="43"/>
      <c r="AN30" s="43"/>
      <c r="AO30" s="43"/>
      <c r="AP30" s="43"/>
      <c r="AQ30" s="43"/>
    </row>
    <row r="31" spans="2:43" x14ac:dyDescent="0.25">
      <c r="B31" s="428"/>
      <c r="C31" s="113"/>
      <c r="D31" s="59"/>
      <c r="E31" s="58"/>
      <c r="F31" s="58"/>
      <c r="G31" s="61"/>
      <c r="H31" s="933"/>
      <c r="I31" s="660"/>
      <c r="J31" s="710"/>
      <c r="K31" s="666"/>
      <c r="L31" s="645"/>
      <c r="M31" s="645">
        <v>619</v>
      </c>
      <c r="N31" s="83" t="s">
        <v>1009</v>
      </c>
      <c r="O31" s="83" t="s">
        <v>1004</v>
      </c>
      <c r="P31" s="46">
        <v>59.687999999999988</v>
      </c>
      <c r="Q31" s="46" t="s">
        <v>1159</v>
      </c>
      <c r="R31" s="63">
        <v>10.227916666666665</v>
      </c>
      <c r="S31" s="65">
        <v>610.48388999999986</v>
      </c>
      <c r="T31" s="912"/>
      <c r="U31" s="415"/>
      <c r="V31" s="83"/>
      <c r="W31" s="892"/>
      <c r="X31" s="43"/>
      <c r="Y31" s="43"/>
      <c r="Z31" s="43"/>
      <c r="AA31" s="43"/>
      <c r="AD31" s="43"/>
      <c r="AE31" s="43"/>
      <c r="AF31" s="43"/>
      <c r="AG31" s="43"/>
      <c r="AN31" s="43"/>
      <c r="AO31" s="43"/>
      <c r="AP31" s="43"/>
      <c r="AQ31" s="43"/>
    </row>
    <row r="32" spans="2:43" x14ac:dyDescent="0.25">
      <c r="B32" s="428"/>
      <c r="C32" s="113"/>
      <c r="D32" s="59"/>
      <c r="E32" s="58"/>
      <c r="F32" s="58"/>
      <c r="G32" s="61"/>
      <c r="H32" s="933"/>
      <c r="I32" s="660"/>
      <c r="J32" s="710"/>
      <c r="K32" s="666"/>
      <c r="L32" s="645"/>
      <c r="M32" s="645">
        <v>624</v>
      </c>
      <c r="N32" s="83" t="s">
        <v>1010</v>
      </c>
      <c r="O32" s="83" t="s">
        <v>1052</v>
      </c>
      <c r="P32" s="46">
        <v>36</v>
      </c>
      <c r="Q32" s="46" t="s">
        <v>1169</v>
      </c>
      <c r="R32" s="63">
        <v>0.37493847476795272</v>
      </c>
      <c r="S32" s="65">
        <v>13.497785091646298</v>
      </c>
      <c r="T32" s="912"/>
      <c r="U32" s="415"/>
      <c r="V32" s="83"/>
      <c r="W32" s="892"/>
      <c r="X32" s="43"/>
      <c r="Y32" s="43"/>
      <c r="Z32" s="43"/>
      <c r="AA32" s="43"/>
      <c r="AD32" s="43"/>
      <c r="AE32" s="43"/>
      <c r="AF32" s="43"/>
      <c r="AG32" s="43"/>
      <c r="AN32" s="43"/>
      <c r="AO32" s="43"/>
      <c r="AP32" s="43"/>
      <c r="AQ32" s="43"/>
    </row>
    <row r="33" spans="2:43" x14ac:dyDescent="0.25">
      <c r="B33" s="428"/>
      <c r="C33" s="113"/>
      <c r="D33" s="59"/>
      <c r="E33" s="58"/>
      <c r="F33" s="58"/>
      <c r="G33" s="61"/>
      <c r="H33" s="933"/>
      <c r="I33" s="660"/>
      <c r="J33" s="710"/>
      <c r="K33" s="666"/>
      <c r="L33" s="645"/>
      <c r="M33" s="645">
        <v>614</v>
      </c>
      <c r="N33" s="83" t="s">
        <v>1011</v>
      </c>
      <c r="O33" s="83" t="s">
        <v>1021</v>
      </c>
      <c r="P33" s="46">
        <v>18.14</v>
      </c>
      <c r="Q33" s="46" t="s">
        <v>1159</v>
      </c>
      <c r="R33" s="63">
        <v>10.227916666666665</v>
      </c>
      <c r="S33" s="65">
        <v>185.53440833333332</v>
      </c>
      <c r="T33" s="912"/>
      <c r="U33" s="415"/>
      <c r="V33" s="83"/>
      <c r="W33" s="892"/>
      <c r="X33" s="43"/>
      <c r="Y33" s="43"/>
      <c r="Z33" s="43"/>
      <c r="AA33" s="43"/>
      <c r="AD33" s="43"/>
      <c r="AE33" s="43"/>
      <c r="AF33" s="43"/>
      <c r="AG33" s="43"/>
      <c r="AN33" s="43"/>
      <c r="AO33" s="43"/>
      <c r="AP33" s="43"/>
      <c r="AQ33" s="43"/>
    </row>
    <row r="34" spans="2:43" x14ac:dyDescent="0.25">
      <c r="B34" s="428"/>
      <c r="C34" s="113"/>
      <c r="D34" s="59"/>
      <c r="E34" s="58"/>
      <c r="F34" s="58"/>
      <c r="G34" s="61"/>
      <c r="H34" s="933"/>
      <c r="I34" s="660"/>
      <c r="J34" s="710"/>
      <c r="K34" s="666"/>
      <c r="L34" s="645"/>
      <c r="M34" s="645">
        <v>615</v>
      </c>
      <c r="N34" s="83" t="s">
        <v>1011</v>
      </c>
      <c r="O34" s="83" t="s">
        <v>1029</v>
      </c>
      <c r="P34" s="46">
        <v>18.14</v>
      </c>
      <c r="Q34" s="46" t="s">
        <v>1159</v>
      </c>
      <c r="R34" s="63">
        <v>3.2598954916814042</v>
      </c>
      <c r="S34" s="65">
        <v>59.134504219100677</v>
      </c>
      <c r="T34" s="912"/>
      <c r="U34" s="415"/>
      <c r="V34" s="83"/>
      <c r="W34" s="892"/>
      <c r="X34" s="43"/>
      <c r="Y34" s="43"/>
      <c r="Z34" s="43"/>
      <c r="AA34" s="43"/>
      <c r="AD34" s="43"/>
      <c r="AE34" s="43"/>
      <c r="AF34" s="43"/>
      <c r="AG34" s="43"/>
      <c r="AN34" s="43"/>
      <c r="AO34" s="43"/>
      <c r="AP34" s="43"/>
      <c r="AQ34" s="43"/>
    </row>
    <row r="35" spans="2:43" x14ac:dyDescent="0.25">
      <c r="B35" s="428"/>
      <c r="C35" s="113"/>
      <c r="D35" s="59"/>
      <c r="E35" s="58"/>
      <c r="F35" s="58"/>
      <c r="G35" s="61"/>
      <c r="H35" s="933"/>
      <c r="I35" s="660"/>
      <c r="J35" s="710"/>
      <c r="K35" s="666"/>
      <c r="L35" s="645"/>
      <c r="M35" s="645">
        <v>626</v>
      </c>
      <c r="N35" s="83" t="s">
        <v>1010</v>
      </c>
      <c r="O35" s="83" t="s">
        <v>1006</v>
      </c>
      <c r="P35" s="46">
        <v>59.687999999999988</v>
      </c>
      <c r="Q35" s="46" t="s">
        <v>1159</v>
      </c>
      <c r="R35" s="63">
        <v>3.2598954916814042</v>
      </c>
      <c r="S35" s="65">
        <v>194.57664210747961</v>
      </c>
      <c r="T35" s="912"/>
      <c r="U35" s="415"/>
      <c r="V35" s="83"/>
      <c r="W35" s="892"/>
      <c r="X35" s="43"/>
      <c r="Y35" s="43"/>
      <c r="Z35" s="43"/>
      <c r="AA35" s="43"/>
      <c r="AD35" s="43"/>
      <c r="AE35" s="43"/>
      <c r="AF35" s="43"/>
      <c r="AG35" s="43"/>
      <c r="AN35" s="43"/>
      <c r="AO35" s="43"/>
      <c r="AP35" s="43"/>
      <c r="AQ35" s="43"/>
    </row>
    <row r="36" spans="2:43" x14ac:dyDescent="0.25">
      <c r="B36" s="428"/>
      <c r="C36" s="113"/>
      <c r="D36" s="59"/>
      <c r="E36" s="58"/>
      <c r="F36" s="58"/>
      <c r="G36" s="61"/>
      <c r="H36" s="933"/>
      <c r="I36" s="660"/>
      <c r="J36" s="710"/>
      <c r="K36" s="666"/>
      <c r="L36" s="645"/>
      <c r="M36" s="645">
        <v>632</v>
      </c>
      <c r="N36" s="83" t="s">
        <v>1002</v>
      </c>
      <c r="O36" s="83" t="s">
        <v>1006</v>
      </c>
      <c r="P36" s="46">
        <v>59.687999999999988</v>
      </c>
      <c r="Q36" s="46" t="s">
        <v>1159</v>
      </c>
      <c r="R36" s="63">
        <v>3.2598954916814042</v>
      </c>
      <c r="S36" s="65">
        <v>194.57664210747961</v>
      </c>
      <c r="T36" s="912"/>
      <c r="U36" s="415"/>
      <c r="V36" s="83"/>
      <c r="W36" s="892"/>
      <c r="X36" s="43"/>
      <c r="Y36" s="43"/>
      <c r="Z36" s="43"/>
      <c r="AA36" s="43"/>
      <c r="AD36" s="43"/>
      <c r="AE36" s="43"/>
      <c r="AF36" s="43"/>
      <c r="AG36" s="43"/>
      <c r="AN36" s="43"/>
      <c r="AO36" s="43"/>
      <c r="AP36" s="43"/>
      <c r="AQ36" s="43"/>
    </row>
    <row r="37" spans="2:43" x14ac:dyDescent="0.25">
      <c r="B37" s="428"/>
      <c r="C37" s="113"/>
      <c r="D37" s="59"/>
      <c r="E37" s="58"/>
      <c r="F37" s="58"/>
      <c r="G37" s="61"/>
      <c r="H37" s="933"/>
      <c r="I37" s="660"/>
      <c r="J37" s="710"/>
      <c r="K37" s="666"/>
      <c r="L37" s="645"/>
      <c r="M37" s="645">
        <v>628</v>
      </c>
      <c r="N37" s="83" t="s">
        <v>1002</v>
      </c>
      <c r="O37" s="83" t="s">
        <v>1015</v>
      </c>
      <c r="P37" s="46">
        <v>90</v>
      </c>
      <c r="Q37" s="46" t="s">
        <v>1159</v>
      </c>
      <c r="R37" s="63">
        <v>13.120682447576288</v>
      </c>
      <c r="S37" s="65">
        <v>1180.8614202818658</v>
      </c>
      <c r="T37" s="912"/>
      <c r="U37" s="415"/>
      <c r="V37" s="83"/>
      <c r="W37" s="892"/>
      <c r="X37" s="43"/>
      <c r="Y37" s="43"/>
      <c r="Z37" s="43"/>
      <c r="AA37" s="43"/>
      <c r="AD37" s="43"/>
      <c r="AE37" s="43"/>
      <c r="AF37" s="43"/>
      <c r="AG37" s="43"/>
      <c r="AN37" s="43"/>
      <c r="AO37" s="43"/>
      <c r="AP37" s="43"/>
      <c r="AQ37" s="43"/>
    </row>
    <row r="38" spans="2:43" x14ac:dyDescent="0.25">
      <c r="B38" s="428"/>
      <c r="C38" s="113"/>
      <c r="D38" s="59"/>
      <c r="E38" s="58"/>
      <c r="F38" s="58"/>
      <c r="G38" s="61"/>
      <c r="H38" s="933"/>
      <c r="I38" s="660"/>
      <c r="J38" s="710"/>
      <c r="K38" s="666"/>
      <c r="L38" s="645"/>
      <c r="M38" s="645">
        <v>622</v>
      </c>
      <c r="N38" s="83" t="s">
        <v>1010</v>
      </c>
      <c r="O38" s="83" t="s">
        <v>1015</v>
      </c>
      <c r="P38" s="46">
        <v>90</v>
      </c>
      <c r="Q38" s="46" t="s">
        <v>1159</v>
      </c>
      <c r="R38" s="63">
        <v>13.120682447576288</v>
      </c>
      <c r="S38" s="65">
        <v>1180.8614202818658</v>
      </c>
      <c r="T38" s="912"/>
      <c r="U38" s="415"/>
      <c r="V38" s="83"/>
      <c r="W38" s="892"/>
      <c r="X38" s="43"/>
      <c r="Y38" s="43"/>
      <c r="Z38" s="43"/>
      <c r="AA38" s="43"/>
      <c r="AD38" s="43"/>
      <c r="AE38" s="43"/>
      <c r="AF38" s="43"/>
      <c r="AG38" s="43"/>
      <c r="AN38" s="43"/>
      <c r="AO38" s="43"/>
      <c r="AP38" s="43"/>
      <c r="AQ38" s="43"/>
    </row>
    <row r="39" spans="2:43" x14ac:dyDescent="0.25">
      <c r="B39" s="428"/>
      <c r="C39" s="113"/>
      <c r="D39" s="59"/>
      <c r="E39" s="58"/>
      <c r="F39" s="58"/>
      <c r="G39" s="61"/>
      <c r="H39" s="933"/>
      <c r="I39" s="660"/>
      <c r="J39" s="710"/>
      <c r="K39" s="666"/>
      <c r="L39" s="645"/>
      <c r="M39" s="645">
        <v>620</v>
      </c>
      <c r="N39" s="83" t="s">
        <v>1009</v>
      </c>
      <c r="O39" s="83" t="s">
        <v>1006</v>
      </c>
      <c r="P39" s="46">
        <v>59.687999999999988</v>
      </c>
      <c r="Q39" s="46" t="s">
        <v>1159</v>
      </c>
      <c r="R39" s="63">
        <v>3.2598954916814042</v>
      </c>
      <c r="S39" s="65">
        <v>194.57664210747961</v>
      </c>
      <c r="T39" s="912"/>
      <c r="U39" s="415"/>
      <c r="V39" s="83"/>
      <c r="W39" s="892"/>
      <c r="X39" s="43"/>
      <c r="Y39" s="43"/>
      <c r="Z39" s="43"/>
      <c r="AA39" s="43"/>
      <c r="AD39" s="43"/>
      <c r="AE39" s="43"/>
      <c r="AF39" s="43"/>
      <c r="AG39" s="43"/>
      <c r="AN39" s="43"/>
      <c r="AO39" s="43"/>
      <c r="AP39" s="43"/>
      <c r="AQ39" s="43"/>
    </row>
    <row r="40" spans="2:43" x14ac:dyDescent="0.25">
      <c r="B40" s="428"/>
      <c r="C40" s="113"/>
      <c r="D40" s="59"/>
      <c r="E40" s="58"/>
      <c r="F40" s="58"/>
      <c r="G40" s="61"/>
      <c r="H40" s="933"/>
      <c r="I40" s="660"/>
      <c r="J40" s="710"/>
      <c r="K40" s="666"/>
      <c r="L40" s="645"/>
      <c r="M40" s="645">
        <v>623</v>
      </c>
      <c r="N40" s="83" t="s">
        <v>1010</v>
      </c>
      <c r="O40" s="83" t="s">
        <v>1003</v>
      </c>
      <c r="P40" s="46">
        <v>18</v>
      </c>
      <c r="Q40" s="46" t="s">
        <v>1159</v>
      </c>
      <c r="R40" s="63">
        <v>13.120682447576288</v>
      </c>
      <c r="S40" s="65">
        <v>236.17228405637317</v>
      </c>
      <c r="T40" s="912"/>
      <c r="U40" s="415"/>
      <c r="V40" s="83"/>
      <c r="W40" s="892"/>
      <c r="X40" s="43"/>
      <c r="Y40" s="43"/>
      <c r="Z40" s="43"/>
      <c r="AA40" s="43"/>
      <c r="AD40" s="43"/>
      <c r="AE40" s="43"/>
      <c r="AF40" s="43"/>
      <c r="AG40" s="43"/>
      <c r="AN40" s="43"/>
      <c r="AO40" s="43"/>
      <c r="AP40" s="43"/>
      <c r="AQ40" s="43"/>
    </row>
    <row r="41" spans="2:43" x14ac:dyDescent="0.25">
      <c r="B41" s="428"/>
      <c r="C41" s="113"/>
      <c r="D41" s="59"/>
      <c r="E41" s="58"/>
      <c r="F41" s="58"/>
      <c r="G41" s="61"/>
      <c r="H41" s="933"/>
      <c r="I41" s="660"/>
      <c r="J41" s="710"/>
      <c r="K41" s="666"/>
      <c r="L41" s="645"/>
      <c r="M41" s="645">
        <v>625</v>
      </c>
      <c r="N41" s="83" t="s">
        <v>1010</v>
      </c>
      <c r="O41" s="83" t="s">
        <v>1004</v>
      </c>
      <c r="P41" s="46">
        <v>59.687999999999988</v>
      </c>
      <c r="Q41" s="46" t="s">
        <v>1159</v>
      </c>
      <c r="R41" s="63">
        <v>10.227916666666665</v>
      </c>
      <c r="S41" s="65">
        <v>610.48388999999986</v>
      </c>
      <c r="T41" s="912"/>
      <c r="U41" s="415"/>
      <c r="V41" s="83"/>
      <c r="W41" s="892"/>
      <c r="X41" s="43"/>
      <c r="Y41" s="43"/>
      <c r="Z41" s="43"/>
      <c r="AA41" s="43"/>
      <c r="AD41" s="43"/>
      <c r="AE41" s="43"/>
      <c r="AF41" s="43"/>
      <c r="AG41" s="43"/>
      <c r="AN41" s="43"/>
      <c r="AO41" s="43"/>
      <c r="AP41" s="43"/>
      <c r="AQ41" s="43"/>
    </row>
    <row r="42" spans="2:43" x14ac:dyDescent="0.25">
      <c r="B42" s="428"/>
      <c r="C42" s="113"/>
      <c r="D42" s="59"/>
      <c r="E42" s="58"/>
      <c r="F42" s="58"/>
      <c r="G42" s="61"/>
      <c r="H42" s="933"/>
      <c r="I42" s="660"/>
      <c r="J42" s="710"/>
      <c r="K42" s="666"/>
      <c r="L42" s="645"/>
      <c r="M42" s="645">
        <v>611</v>
      </c>
      <c r="N42" s="269" t="s">
        <v>1011</v>
      </c>
      <c r="O42" s="83" t="s">
        <v>1012</v>
      </c>
      <c r="P42" s="46">
        <v>300</v>
      </c>
      <c r="Q42" s="46" t="s">
        <v>1159</v>
      </c>
      <c r="R42" s="63">
        <v>13.120682447576288</v>
      </c>
      <c r="S42" s="65">
        <v>3936.2047342728861</v>
      </c>
      <c r="T42" s="912"/>
      <c r="U42" s="415"/>
      <c r="V42" s="83"/>
      <c r="W42" s="892"/>
      <c r="X42" s="43"/>
      <c r="Y42" s="43"/>
      <c r="Z42" s="43"/>
      <c r="AA42" s="43"/>
      <c r="AD42" s="43"/>
      <c r="AE42" s="43"/>
      <c r="AF42" s="43"/>
      <c r="AG42" s="43"/>
      <c r="AN42" s="43"/>
      <c r="AO42" s="43"/>
      <c r="AP42" s="43"/>
      <c r="AQ42" s="43"/>
    </row>
    <row r="43" spans="2:43" x14ac:dyDescent="0.25">
      <c r="B43" s="428"/>
      <c r="C43" s="153" t="s">
        <v>898</v>
      </c>
      <c r="D43" s="154"/>
      <c r="E43" s="155"/>
      <c r="F43" s="155"/>
      <c r="G43" s="156"/>
      <c r="H43" s="935"/>
      <c r="I43" s="688"/>
      <c r="J43" s="714"/>
      <c r="K43" s="706"/>
      <c r="L43" s="658"/>
      <c r="M43" s="658">
        <v>621</v>
      </c>
      <c r="N43" s="166" t="s">
        <v>1010</v>
      </c>
      <c r="O43" s="166" t="s">
        <v>1007</v>
      </c>
      <c r="P43" s="420">
        <v>2</v>
      </c>
      <c r="Q43" s="420" t="s">
        <v>8</v>
      </c>
      <c r="R43" s="160">
        <v>679.51599593835135</v>
      </c>
      <c r="S43" s="161">
        <v>1359.0319918767027</v>
      </c>
      <c r="T43" s="915">
        <f>SUM(S43:S44)</f>
        <v>2718.0639837534054</v>
      </c>
      <c r="U43" s="562">
        <f>H44-T43</f>
        <v>1359.0560162465945</v>
      </c>
      <c r="V43" s="166"/>
      <c r="W43" s="895">
        <f>T43</f>
        <v>2718.0639837534054</v>
      </c>
      <c r="X43" s="43"/>
      <c r="Y43" s="43"/>
      <c r="Z43" s="43"/>
      <c r="AA43" s="43"/>
      <c r="AD43" s="43"/>
      <c r="AE43" s="43"/>
      <c r="AF43" s="43"/>
      <c r="AG43" s="43"/>
      <c r="AN43" s="43"/>
      <c r="AO43" s="43"/>
      <c r="AP43" s="43"/>
      <c r="AQ43" s="43"/>
    </row>
    <row r="44" spans="2:43" x14ac:dyDescent="0.25">
      <c r="B44" s="428"/>
      <c r="C44" s="113"/>
      <c r="D44" s="59" t="s">
        <v>8</v>
      </c>
      <c r="E44" s="58">
        <v>6</v>
      </c>
      <c r="F44" s="58" t="s">
        <v>810</v>
      </c>
      <c r="G44" s="61">
        <v>679.52</v>
      </c>
      <c r="H44" s="933">
        <v>4077.12</v>
      </c>
      <c r="I44" s="660">
        <v>0.5</v>
      </c>
      <c r="J44" s="710">
        <v>2038.56</v>
      </c>
      <c r="K44" s="666">
        <v>2038.56</v>
      </c>
      <c r="L44" s="645"/>
      <c r="M44" s="645">
        <v>627</v>
      </c>
      <c r="N44" s="83" t="s">
        <v>1002</v>
      </c>
      <c r="O44" s="83" t="s">
        <v>1007</v>
      </c>
      <c r="P44" s="46">
        <v>2</v>
      </c>
      <c r="Q44" s="46" t="s">
        <v>8</v>
      </c>
      <c r="R44" s="63">
        <v>679.51599593835135</v>
      </c>
      <c r="S44" s="65">
        <v>1359.0319918767027</v>
      </c>
      <c r="T44" s="912"/>
      <c r="U44" s="415"/>
      <c r="V44" s="83"/>
      <c r="W44" s="892"/>
      <c r="X44" s="43"/>
      <c r="Y44" s="43"/>
      <c r="Z44" s="43"/>
      <c r="AA44" s="43"/>
      <c r="AD44" s="43"/>
      <c r="AE44" s="43"/>
      <c r="AF44" s="43"/>
      <c r="AG44" s="43"/>
      <c r="AN44" s="43"/>
      <c r="AO44" s="43"/>
      <c r="AP44" s="43"/>
      <c r="AQ44" s="43"/>
    </row>
    <row r="45" spans="2:43" x14ac:dyDescent="0.25">
      <c r="B45" s="446" t="s">
        <v>366</v>
      </c>
      <c r="C45" s="435"/>
      <c r="D45" s="154" t="s">
        <v>1169</v>
      </c>
      <c r="E45" s="155"/>
      <c r="F45" s="157"/>
      <c r="G45" s="158"/>
      <c r="H45" s="935">
        <v>0</v>
      </c>
      <c r="I45" s="706">
        <v>0</v>
      </c>
      <c r="J45" s="714">
        <v>0</v>
      </c>
      <c r="K45" s="706">
        <v>0</v>
      </c>
      <c r="L45" s="658"/>
      <c r="M45" s="658"/>
      <c r="N45" s="166"/>
      <c r="O45" s="166"/>
      <c r="P45" s="159"/>
      <c r="Q45" s="159"/>
      <c r="R45" s="160"/>
      <c r="S45" s="161"/>
      <c r="T45" s="917">
        <f>S45</f>
        <v>0</v>
      </c>
      <c r="U45" s="1039"/>
      <c r="V45" s="166"/>
      <c r="W45" s="898"/>
      <c r="X45" s="43"/>
      <c r="Y45" s="43"/>
      <c r="Z45" s="43"/>
      <c r="AA45" s="43"/>
      <c r="AD45" s="43"/>
      <c r="AE45" s="43"/>
      <c r="AF45" s="43"/>
      <c r="AG45" s="43"/>
      <c r="AN45" s="43"/>
      <c r="AO45" s="43"/>
      <c r="AP45" s="43"/>
      <c r="AQ45" s="43"/>
    </row>
    <row r="46" spans="2:43" ht="39.6" x14ac:dyDescent="0.25">
      <c r="B46" s="446" t="s">
        <v>367</v>
      </c>
      <c r="C46" s="435" t="s">
        <v>900</v>
      </c>
      <c r="D46" s="154" t="s">
        <v>759</v>
      </c>
      <c r="E46" s="155">
        <v>1</v>
      </c>
      <c r="F46" s="157" t="s">
        <v>810</v>
      </c>
      <c r="G46" s="156">
        <v>1369</v>
      </c>
      <c r="H46" s="935">
        <v>1369</v>
      </c>
      <c r="I46" s="688">
        <v>0.5</v>
      </c>
      <c r="J46" s="714">
        <v>684.5</v>
      </c>
      <c r="K46" s="706">
        <v>684.5</v>
      </c>
      <c r="L46" s="658"/>
      <c r="M46" s="658">
        <v>645</v>
      </c>
      <c r="N46" s="166" t="s">
        <v>1101</v>
      </c>
      <c r="O46" s="166" t="s">
        <v>1102</v>
      </c>
      <c r="P46" s="159">
        <v>1</v>
      </c>
      <c r="Q46" s="159" t="s">
        <v>8</v>
      </c>
      <c r="R46" s="160">
        <v>1368.9375059286804</v>
      </c>
      <c r="S46" s="161">
        <v>1368.9375059286804</v>
      </c>
      <c r="T46" s="915">
        <f>SUM(S46:S46)</f>
        <v>1368.9375059286804</v>
      </c>
      <c r="U46" s="456">
        <f>H46-T46</f>
        <v>6.2494071319633804E-2</v>
      </c>
      <c r="V46" s="166"/>
      <c r="W46" s="895">
        <f>T46</f>
        <v>1368.9375059286804</v>
      </c>
      <c r="X46" s="43"/>
      <c r="Y46" s="43"/>
      <c r="Z46" s="43"/>
      <c r="AA46" s="43"/>
      <c r="AD46" s="43"/>
      <c r="AE46" s="43"/>
      <c r="AF46" s="43"/>
      <c r="AG46" s="43"/>
      <c r="AN46" s="43"/>
      <c r="AO46" s="43"/>
      <c r="AP46" s="43"/>
      <c r="AQ46" s="43"/>
    </row>
    <row r="47" spans="2:43" ht="39.6" x14ac:dyDescent="0.25">
      <c r="B47" s="428"/>
      <c r="C47" s="153" t="s">
        <v>896</v>
      </c>
      <c r="D47" s="154" t="s">
        <v>1159</v>
      </c>
      <c r="E47" s="155">
        <v>150</v>
      </c>
      <c r="F47" s="155" t="s">
        <v>810</v>
      </c>
      <c r="G47" s="390">
        <v>59.95</v>
      </c>
      <c r="H47" s="935">
        <v>8992.5</v>
      </c>
      <c r="I47" s="688">
        <v>0.5</v>
      </c>
      <c r="J47" s="714">
        <v>4496.25</v>
      </c>
      <c r="K47" s="706">
        <v>4496.25</v>
      </c>
      <c r="L47" s="658"/>
      <c r="M47" s="658">
        <v>646</v>
      </c>
      <c r="N47" s="166" t="s">
        <v>1101</v>
      </c>
      <c r="O47" s="166" t="s">
        <v>1006</v>
      </c>
      <c r="P47" s="159">
        <v>150</v>
      </c>
      <c r="Q47" s="159" t="s">
        <v>1159</v>
      </c>
      <c r="R47" s="160">
        <v>3.2598954916814042</v>
      </c>
      <c r="S47" s="161">
        <v>488.98432375221063</v>
      </c>
      <c r="T47" s="915">
        <f>SUM(S47:S50)</f>
        <v>2527.7577668604495</v>
      </c>
      <c r="U47" s="456">
        <f>H47-T47</f>
        <v>6464.7422331395501</v>
      </c>
      <c r="V47" s="166" t="s">
        <v>1190</v>
      </c>
      <c r="W47" s="895">
        <f>T47</f>
        <v>2527.7577668604495</v>
      </c>
      <c r="X47" s="43"/>
      <c r="Y47" s="43"/>
      <c r="Z47" s="43"/>
      <c r="AA47" s="43"/>
      <c r="AD47" s="43"/>
      <c r="AE47" s="43"/>
      <c r="AF47" s="43"/>
      <c r="AG47" s="43"/>
      <c r="AN47" s="43"/>
      <c r="AO47" s="43"/>
      <c r="AP47" s="43"/>
      <c r="AQ47" s="43"/>
    </row>
    <row r="48" spans="2:43" ht="39.6" x14ac:dyDescent="0.25">
      <c r="B48" s="428"/>
      <c r="C48" s="113"/>
      <c r="D48" s="59"/>
      <c r="E48" s="58"/>
      <c r="F48" s="58"/>
      <c r="G48" s="61"/>
      <c r="H48" s="933"/>
      <c r="I48" s="660"/>
      <c r="J48" s="710"/>
      <c r="K48" s="666"/>
      <c r="L48" s="645"/>
      <c r="M48" s="645">
        <v>644</v>
      </c>
      <c r="N48" s="83" t="s">
        <v>1101</v>
      </c>
      <c r="O48" s="83" t="s">
        <v>1007</v>
      </c>
      <c r="P48" s="46">
        <v>3</v>
      </c>
      <c r="Q48" s="46" t="s">
        <v>8</v>
      </c>
      <c r="R48" s="63">
        <v>679.51599593835135</v>
      </c>
      <c r="S48" s="65">
        <v>2038.5479878150541</v>
      </c>
      <c r="T48" s="913"/>
      <c r="U48" s="443"/>
      <c r="V48" s="83"/>
      <c r="W48" s="893"/>
      <c r="X48" s="43"/>
      <c r="Y48" s="43"/>
      <c r="Z48" s="43"/>
      <c r="AA48" s="43"/>
      <c r="AD48" s="43"/>
      <c r="AE48" s="43"/>
      <c r="AF48" s="43"/>
      <c r="AG48" s="43"/>
      <c r="AN48" s="43"/>
      <c r="AO48" s="43"/>
      <c r="AP48" s="43"/>
      <c r="AQ48" s="43"/>
    </row>
    <row r="49" spans="2:43" ht="39.6" x14ac:dyDescent="0.25">
      <c r="B49" s="428"/>
      <c r="C49" s="113"/>
      <c r="D49" s="59"/>
      <c r="E49" s="58"/>
      <c r="F49" s="61"/>
      <c r="G49" s="61"/>
      <c r="H49" s="933"/>
      <c r="I49" s="660"/>
      <c r="J49" s="710"/>
      <c r="K49" s="666"/>
      <c r="L49" s="645"/>
      <c r="M49" s="645">
        <v>648</v>
      </c>
      <c r="N49" s="165" t="s">
        <v>1101</v>
      </c>
      <c r="O49" s="165" t="s">
        <v>1021</v>
      </c>
      <c r="P49" s="72">
        <v>1.7999999999999999E-2</v>
      </c>
      <c r="Q49" s="72" t="s">
        <v>1159</v>
      </c>
      <c r="R49" s="168">
        <v>10.227916666666665</v>
      </c>
      <c r="S49" s="169">
        <f>R49*P49</f>
        <v>0.18410249999999997</v>
      </c>
      <c r="T49" s="912"/>
      <c r="U49" s="415"/>
      <c r="V49" s="83"/>
      <c r="W49" s="892"/>
      <c r="X49" s="43"/>
      <c r="Y49" s="43"/>
      <c r="Z49" s="43"/>
      <c r="AA49" s="43"/>
      <c r="AD49" s="43"/>
      <c r="AE49" s="43"/>
      <c r="AF49" s="43"/>
      <c r="AG49" s="43"/>
      <c r="AN49" s="43"/>
      <c r="AO49" s="43"/>
      <c r="AP49" s="43"/>
      <c r="AQ49" s="43"/>
    </row>
    <row r="50" spans="2:43" ht="39.6" x14ac:dyDescent="0.25">
      <c r="B50" s="428"/>
      <c r="C50" s="113"/>
      <c r="D50" s="59"/>
      <c r="E50" s="58"/>
      <c r="F50" s="58"/>
      <c r="G50" s="61"/>
      <c r="H50" s="933"/>
      <c r="I50" s="660"/>
      <c r="J50" s="710"/>
      <c r="K50" s="666"/>
      <c r="L50" s="645"/>
      <c r="M50" s="645">
        <v>649</v>
      </c>
      <c r="N50" s="165" t="s">
        <v>1101</v>
      </c>
      <c r="O50" s="165" t="s">
        <v>1029</v>
      </c>
      <c r="P50" s="72">
        <v>1.7999999999999999E-2</v>
      </c>
      <c r="Q50" s="72" t="s">
        <v>1159</v>
      </c>
      <c r="R50" s="168">
        <v>2.2973773991675288</v>
      </c>
      <c r="S50" s="169">
        <f>R50*P50</f>
        <v>4.1352793185015516E-2</v>
      </c>
      <c r="T50" s="912"/>
      <c r="U50" s="415"/>
      <c r="V50" s="83"/>
      <c r="W50" s="892"/>
      <c r="X50" s="43"/>
      <c r="Y50" s="43"/>
      <c r="Z50" s="43"/>
      <c r="AA50" s="43"/>
      <c r="AD50" s="43"/>
      <c r="AE50" s="43"/>
      <c r="AF50" s="43"/>
      <c r="AG50" s="43"/>
      <c r="AN50" s="43"/>
      <c r="AO50" s="43"/>
      <c r="AP50" s="43"/>
      <c r="AQ50" s="43"/>
    </row>
    <row r="51" spans="2:43" x14ac:dyDescent="0.25">
      <c r="B51" s="446" t="s">
        <v>852</v>
      </c>
      <c r="C51" s="435" t="s">
        <v>873</v>
      </c>
      <c r="D51" s="154" t="s">
        <v>1159</v>
      </c>
      <c r="E51" s="155">
        <v>74.42</v>
      </c>
      <c r="F51" s="155" t="s">
        <v>810</v>
      </c>
      <c r="G51" s="156">
        <v>13.12</v>
      </c>
      <c r="H51" s="935">
        <v>976.3904</v>
      </c>
      <c r="I51" s="688">
        <v>0.5</v>
      </c>
      <c r="J51" s="714">
        <v>488.1952</v>
      </c>
      <c r="K51" s="706">
        <v>488.1952</v>
      </c>
      <c r="L51" s="658"/>
      <c r="M51" s="658">
        <v>672</v>
      </c>
      <c r="N51" s="166" t="s">
        <v>1016</v>
      </c>
      <c r="O51" s="166" t="s">
        <v>1017</v>
      </c>
      <c r="P51" s="159">
        <v>74.419999999999987</v>
      </c>
      <c r="Q51" s="159" t="s">
        <v>1159</v>
      </c>
      <c r="R51" s="160">
        <v>13.120682447576288</v>
      </c>
      <c r="S51" s="161">
        <v>976.44118774862716</v>
      </c>
      <c r="T51" s="915">
        <f>S51</f>
        <v>976.44118774862716</v>
      </c>
      <c r="U51" s="456">
        <f>H51-T51</f>
        <v>-5.078774862715818E-2</v>
      </c>
      <c r="V51" s="166"/>
      <c r="W51" s="895">
        <f>T51</f>
        <v>976.44118774862716</v>
      </c>
      <c r="X51" s="43"/>
      <c r="Y51" s="43"/>
      <c r="Z51" s="43"/>
      <c r="AA51" s="43"/>
      <c r="AD51" s="43"/>
      <c r="AE51" s="43"/>
      <c r="AF51" s="43"/>
      <c r="AG51" s="43"/>
      <c r="AN51" s="43"/>
      <c r="AO51" s="43"/>
      <c r="AP51" s="43"/>
      <c r="AQ51" s="43"/>
    </row>
    <row r="52" spans="2:43" x14ac:dyDescent="0.25">
      <c r="B52" s="428"/>
      <c r="C52" s="435" t="s">
        <v>954</v>
      </c>
      <c r="D52" s="154" t="s">
        <v>8</v>
      </c>
      <c r="E52" s="155">
        <v>1</v>
      </c>
      <c r="F52" s="155" t="s">
        <v>810</v>
      </c>
      <c r="G52" s="156">
        <v>74212</v>
      </c>
      <c r="H52" s="935">
        <v>74212</v>
      </c>
      <c r="I52" s="688">
        <v>0.5</v>
      </c>
      <c r="J52" s="714">
        <v>37106</v>
      </c>
      <c r="K52" s="706">
        <v>37106</v>
      </c>
      <c r="L52" s="658"/>
      <c r="M52" s="658">
        <v>674</v>
      </c>
      <c r="N52" s="166" t="s">
        <v>1016</v>
      </c>
      <c r="O52" s="166" t="s">
        <v>1019</v>
      </c>
      <c r="P52" s="159">
        <v>1</v>
      </c>
      <c r="Q52" s="159" t="s">
        <v>8</v>
      </c>
      <c r="R52" s="160">
        <v>74211.74253498546</v>
      </c>
      <c r="S52" s="161">
        <v>74211.74253498546</v>
      </c>
      <c r="T52" s="915">
        <f>S52</f>
        <v>74211.74253498546</v>
      </c>
      <c r="U52" s="456">
        <f>H52-T52</f>
        <v>0.25746501453977544</v>
      </c>
      <c r="V52" s="540"/>
      <c r="W52" s="895">
        <f>T52</f>
        <v>74211.74253498546</v>
      </c>
      <c r="X52" s="43"/>
      <c r="Y52" s="43"/>
      <c r="Z52" s="43"/>
      <c r="AA52" s="43"/>
      <c r="AD52" s="43"/>
      <c r="AE52" s="43"/>
      <c r="AF52" s="43"/>
      <c r="AG52" s="43"/>
      <c r="AN52" s="43"/>
      <c r="AO52" s="43"/>
      <c r="AP52" s="43"/>
      <c r="AQ52" s="43"/>
    </row>
    <row r="53" spans="2:43" x14ac:dyDescent="0.25">
      <c r="B53" s="428"/>
      <c r="C53" s="457" t="s">
        <v>904</v>
      </c>
      <c r="D53" s="458" t="s">
        <v>8</v>
      </c>
      <c r="E53" s="459">
        <v>2</v>
      </c>
      <c r="F53" s="459" t="s">
        <v>810</v>
      </c>
      <c r="G53" s="460">
        <v>1328</v>
      </c>
      <c r="H53" s="937">
        <v>2656</v>
      </c>
      <c r="I53" s="690">
        <v>0.5</v>
      </c>
      <c r="J53" s="716">
        <v>1328</v>
      </c>
      <c r="K53" s="717">
        <v>1328</v>
      </c>
      <c r="L53" s="724"/>
      <c r="M53" s="724">
        <v>671</v>
      </c>
      <c r="N53" s="462" t="s">
        <v>1016</v>
      </c>
      <c r="O53" s="462" t="s">
        <v>1027</v>
      </c>
      <c r="P53" s="463">
        <v>2</v>
      </c>
      <c r="Q53" s="463" t="s">
        <v>8</v>
      </c>
      <c r="R53" s="464">
        <v>1327.705505081331</v>
      </c>
      <c r="S53" s="465">
        <v>2655.411010162662</v>
      </c>
      <c r="T53" s="918">
        <f>S53</f>
        <v>2655.411010162662</v>
      </c>
      <c r="U53" s="635">
        <f>H53-T53</f>
        <v>0.5889898373379765</v>
      </c>
      <c r="V53" s="552"/>
      <c r="W53" s="899">
        <f t="shared" ref="W53" si="2">T53</f>
        <v>2655.411010162662</v>
      </c>
      <c r="X53" s="43"/>
      <c r="Y53" s="43"/>
      <c r="Z53" s="43"/>
      <c r="AA53" s="43"/>
      <c r="AD53" s="43"/>
      <c r="AE53" s="43"/>
      <c r="AF53" s="43"/>
      <c r="AG53" s="43"/>
      <c r="AN53" s="43"/>
      <c r="AO53" s="43"/>
      <c r="AP53" s="43"/>
      <c r="AQ53" s="43"/>
    </row>
    <row r="54" spans="2:43" x14ac:dyDescent="0.25">
      <c r="B54" s="428"/>
      <c r="C54" s="153" t="s">
        <v>953</v>
      </c>
      <c r="D54" s="154" t="s">
        <v>1159</v>
      </c>
      <c r="E54" s="155">
        <v>39.200000000000003</v>
      </c>
      <c r="F54" s="155" t="s">
        <v>810</v>
      </c>
      <c r="G54" s="156">
        <v>13.49</v>
      </c>
      <c r="H54" s="935">
        <v>528.80799999999999</v>
      </c>
      <c r="I54" s="688">
        <v>0.5</v>
      </c>
      <c r="J54" s="714">
        <v>264.404</v>
      </c>
      <c r="K54" s="706">
        <v>264.404</v>
      </c>
      <c r="L54" s="658"/>
      <c r="M54" s="658">
        <v>673</v>
      </c>
      <c r="N54" s="166" t="s">
        <v>1016</v>
      </c>
      <c r="O54" s="166" t="s">
        <v>1018</v>
      </c>
      <c r="P54" s="159">
        <v>1</v>
      </c>
      <c r="Q54" s="159" t="s">
        <v>8</v>
      </c>
      <c r="R54" s="160">
        <v>746.45876783200595</v>
      </c>
      <c r="S54" s="161">
        <v>746.45876783200595</v>
      </c>
      <c r="T54" s="915">
        <f>SUM(S54:S58)</f>
        <v>1275.9753645269511</v>
      </c>
      <c r="U54" s="456">
        <f>H54-T54</f>
        <v>-747.16736452695113</v>
      </c>
      <c r="V54" s="83"/>
      <c r="W54" s="893"/>
      <c r="X54" s="43"/>
      <c r="Y54" s="43"/>
      <c r="Z54" s="43"/>
      <c r="AA54" s="43"/>
      <c r="AD54" s="43"/>
      <c r="AE54" s="43"/>
      <c r="AF54" s="43"/>
      <c r="AG54" s="43"/>
      <c r="AN54" s="43"/>
      <c r="AO54" s="43"/>
      <c r="AP54" s="43"/>
      <c r="AQ54" s="43"/>
    </row>
    <row r="55" spans="2:43" x14ac:dyDescent="0.25">
      <c r="B55" s="428"/>
      <c r="C55" s="113"/>
      <c r="D55" s="59"/>
      <c r="E55" s="58"/>
      <c r="F55" s="58"/>
      <c r="G55" s="61"/>
      <c r="H55" s="933"/>
      <c r="I55" s="660"/>
      <c r="J55" s="710"/>
      <c r="K55" s="666"/>
      <c r="L55" s="645"/>
      <c r="M55" s="645">
        <v>675</v>
      </c>
      <c r="N55" s="83" t="s">
        <v>1016</v>
      </c>
      <c r="O55" s="83" t="s">
        <v>1020</v>
      </c>
      <c r="P55" s="46">
        <v>2.2050917139744475</v>
      </c>
      <c r="Q55" s="46" t="s">
        <v>1159</v>
      </c>
      <c r="R55" s="63">
        <v>10.227916666666665</v>
      </c>
      <c r="S55" s="65">
        <v>22.553494292887816</v>
      </c>
      <c r="T55" s="913"/>
      <c r="U55" s="443"/>
      <c r="V55" s="83"/>
      <c r="W55" s="893"/>
      <c r="X55" s="43"/>
      <c r="Y55" s="43"/>
      <c r="Z55" s="43"/>
      <c r="AA55" s="43"/>
      <c r="AD55" s="43"/>
      <c r="AE55" s="43"/>
      <c r="AF55" s="43"/>
      <c r="AG55" s="43"/>
      <c r="AN55" s="43"/>
      <c r="AO55" s="43"/>
      <c r="AP55" s="43"/>
      <c r="AQ55" s="43"/>
    </row>
    <row r="56" spans="2:43" x14ac:dyDescent="0.25">
      <c r="B56" s="428"/>
      <c r="C56" s="113"/>
      <c r="D56" s="59"/>
      <c r="E56" s="58"/>
      <c r="F56" s="58"/>
      <c r="G56" s="61"/>
      <c r="H56" s="933"/>
      <c r="I56" s="660"/>
      <c r="J56" s="710"/>
      <c r="K56" s="666"/>
      <c r="L56" s="645"/>
      <c r="M56" s="645">
        <v>678</v>
      </c>
      <c r="N56" s="83" t="s">
        <v>1016</v>
      </c>
      <c r="O56" s="83" t="s">
        <v>1021</v>
      </c>
      <c r="P56" s="46">
        <v>37.05380294428258</v>
      </c>
      <c r="Q56" s="46" t="s">
        <v>1159</v>
      </c>
      <c r="R56" s="63">
        <v>10.227916666666665</v>
      </c>
      <c r="S56" s="65">
        <v>378.98320869721016</v>
      </c>
      <c r="T56" s="912"/>
      <c r="U56" s="415"/>
      <c r="V56" s="83"/>
      <c r="W56" s="892"/>
      <c r="X56" s="43"/>
      <c r="Y56" s="43"/>
      <c r="Z56" s="43"/>
      <c r="AA56" s="43"/>
      <c r="AD56" s="43"/>
      <c r="AE56" s="43"/>
      <c r="AF56" s="43"/>
      <c r="AG56" s="43"/>
      <c r="AN56" s="43"/>
      <c r="AO56" s="43"/>
      <c r="AP56" s="43"/>
      <c r="AQ56" s="43"/>
    </row>
    <row r="57" spans="2:43" x14ac:dyDescent="0.25">
      <c r="B57" s="428"/>
      <c r="C57" s="113"/>
      <c r="D57" s="59"/>
      <c r="E57" s="58"/>
      <c r="F57" s="58"/>
      <c r="G57" s="61"/>
      <c r="H57" s="933"/>
      <c r="I57" s="660"/>
      <c r="J57" s="710"/>
      <c r="K57" s="666"/>
      <c r="L57" s="645"/>
      <c r="M57" s="645">
        <v>676</v>
      </c>
      <c r="N57" s="83" t="s">
        <v>1016</v>
      </c>
      <c r="O57" s="83" t="s">
        <v>1028</v>
      </c>
      <c r="P57" s="46">
        <v>2.2050917139744475</v>
      </c>
      <c r="Q57" s="46" t="s">
        <v>1159</v>
      </c>
      <c r="R57" s="63">
        <v>3.2598954916814042</v>
      </c>
      <c r="S57" s="65">
        <v>7.188368537129322</v>
      </c>
      <c r="T57" s="912"/>
      <c r="U57" s="415"/>
      <c r="V57" s="83"/>
      <c r="W57" s="892"/>
      <c r="X57" s="43"/>
      <c r="Y57" s="43"/>
      <c r="Z57" s="43"/>
      <c r="AA57" s="43"/>
      <c r="AD57" s="43"/>
      <c r="AE57" s="43"/>
      <c r="AF57" s="43"/>
      <c r="AG57" s="43"/>
      <c r="AN57" s="43"/>
      <c r="AO57" s="43"/>
      <c r="AP57" s="43"/>
      <c r="AQ57" s="43"/>
    </row>
    <row r="58" spans="2:43" x14ac:dyDescent="0.25">
      <c r="B58" s="428"/>
      <c r="C58" s="113"/>
      <c r="D58" s="59"/>
      <c r="E58" s="58"/>
      <c r="F58" s="58"/>
      <c r="G58" s="61"/>
      <c r="H58" s="933"/>
      <c r="I58" s="660"/>
      <c r="J58" s="710"/>
      <c r="K58" s="666"/>
      <c r="L58" s="645"/>
      <c r="M58" s="645">
        <v>679</v>
      </c>
      <c r="N58" s="83" t="s">
        <v>1016</v>
      </c>
      <c r="O58" s="83" t="s">
        <v>1029</v>
      </c>
      <c r="P58" s="46">
        <v>37.05380294428258</v>
      </c>
      <c r="Q58" s="46" t="s">
        <v>1159</v>
      </c>
      <c r="R58" s="63">
        <v>3.2598954916814042</v>
      </c>
      <c r="S58" s="65">
        <v>120.79152516771792</v>
      </c>
      <c r="T58" s="912"/>
      <c r="U58" s="415"/>
      <c r="V58" s="83"/>
      <c r="W58" s="892"/>
      <c r="X58" s="43"/>
      <c r="Y58" s="43"/>
      <c r="Z58" s="43"/>
      <c r="AA58" s="43"/>
      <c r="AD58" s="43"/>
      <c r="AE58" s="43"/>
      <c r="AF58" s="43"/>
      <c r="AG58" s="43"/>
      <c r="AN58" s="43"/>
      <c r="AO58" s="43"/>
      <c r="AP58" s="43"/>
      <c r="AQ58" s="43"/>
    </row>
    <row r="59" spans="2:43" ht="12.75" customHeight="1" x14ac:dyDescent="0.25">
      <c r="B59" s="446" t="s">
        <v>763</v>
      </c>
      <c r="C59" s="153" t="s">
        <v>879</v>
      </c>
      <c r="D59" s="154" t="s">
        <v>1159</v>
      </c>
      <c r="E59" s="155">
        <v>3151</v>
      </c>
      <c r="F59" s="155" t="s">
        <v>810</v>
      </c>
      <c r="G59" s="156">
        <v>26.61</v>
      </c>
      <c r="H59" s="935">
        <v>83848.11</v>
      </c>
      <c r="I59" s="688">
        <v>0.5</v>
      </c>
      <c r="J59" s="714">
        <v>41924.055</v>
      </c>
      <c r="K59" s="706">
        <v>41924.055</v>
      </c>
      <c r="L59" s="658"/>
      <c r="M59" s="658">
        <v>609</v>
      </c>
      <c r="N59" s="166" t="s">
        <v>1022</v>
      </c>
      <c r="O59" s="166" t="s">
        <v>1004</v>
      </c>
      <c r="P59" s="159">
        <v>3150.75</v>
      </c>
      <c r="Q59" s="159" t="s">
        <v>1159</v>
      </c>
      <c r="R59" s="160">
        <v>10.227916666666665</v>
      </c>
      <c r="S59" s="161">
        <v>32225.608437499995</v>
      </c>
      <c r="T59" s="915">
        <f>SUM(S59:S62)</f>
        <v>84590.044288279343</v>
      </c>
      <c r="U59" s="456">
        <f>H59-T59</f>
        <v>-741.93428827934258</v>
      </c>
      <c r="V59" s="166"/>
      <c r="W59" s="895">
        <f>T59</f>
        <v>84590.044288279343</v>
      </c>
      <c r="X59" s="43"/>
      <c r="Y59" s="43"/>
      <c r="Z59" s="43"/>
      <c r="AA59" s="43"/>
      <c r="AD59" s="43"/>
      <c r="AE59" s="43"/>
      <c r="AF59" s="43"/>
      <c r="AG59" s="43"/>
      <c r="AN59" s="43"/>
      <c r="AO59" s="43"/>
      <c r="AP59" s="43"/>
      <c r="AQ59" s="43"/>
    </row>
    <row r="60" spans="2:43" x14ac:dyDescent="0.25">
      <c r="B60" s="428"/>
      <c r="C60" s="113"/>
      <c r="D60" s="59"/>
      <c r="E60" s="58"/>
      <c r="F60" s="58"/>
      <c r="G60" s="61"/>
      <c r="H60" s="933"/>
      <c r="I60" s="660"/>
      <c r="J60" s="710"/>
      <c r="K60" s="666"/>
      <c r="L60" s="645"/>
      <c r="M60" s="645">
        <v>610</v>
      </c>
      <c r="N60" s="83" t="s">
        <v>1022</v>
      </c>
      <c r="O60" s="83" t="s">
        <v>1006</v>
      </c>
      <c r="P60" s="46">
        <v>3150.75</v>
      </c>
      <c r="Q60" s="46" t="s">
        <v>1159</v>
      </c>
      <c r="R60" s="63">
        <v>3.2598954916814042</v>
      </c>
      <c r="S60" s="65">
        <v>10271.115720415184</v>
      </c>
      <c r="T60" s="912"/>
      <c r="U60" s="415"/>
      <c r="V60" s="83"/>
      <c r="W60" s="892"/>
      <c r="X60" s="43"/>
      <c r="Y60" s="43"/>
      <c r="Z60" s="43"/>
      <c r="AA60" s="43"/>
      <c r="AD60" s="43"/>
      <c r="AE60" s="43"/>
      <c r="AF60" s="43"/>
      <c r="AG60" s="43"/>
      <c r="AN60" s="43"/>
      <c r="AO60" s="43"/>
      <c r="AP60" s="43"/>
      <c r="AQ60" s="43"/>
    </row>
    <row r="61" spans="2:43" x14ac:dyDescent="0.25">
      <c r="B61" s="428"/>
      <c r="C61" s="113"/>
      <c r="D61" s="59"/>
      <c r="E61" s="58"/>
      <c r="F61" s="58"/>
      <c r="G61" s="61"/>
      <c r="H61" s="933"/>
      <c r="I61" s="660"/>
      <c r="J61" s="710"/>
      <c r="K61" s="666"/>
      <c r="L61" s="645"/>
      <c r="M61" s="645">
        <v>604</v>
      </c>
      <c r="N61" s="165" t="s">
        <v>1022</v>
      </c>
      <c r="O61" s="165" t="s">
        <v>1136</v>
      </c>
      <c r="P61" s="72">
        <v>3125</v>
      </c>
      <c r="Q61" s="72" t="s">
        <v>1159</v>
      </c>
      <c r="R61" s="168">
        <v>13.319887051809349</v>
      </c>
      <c r="S61" s="169">
        <v>41624.647036904214</v>
      </c>
      <c r="T61" s="912"/>
      <c r="U61" s="415"/>
      <c r="V61" s="83"/>
      <c r="W61" s="892"/>
      <c r="X61" s="43"/>
      <c r="Y61" s="43"/>
      <c r="Z61" s="43"/>
      <c r="AA61" s="43"/>
      <c r="AD61" s="43"/>
      <c r="AE61" s="43"/>
      <c r="AF61" s="43"/>
      <c r="AG61" s="43"/>
      <c r="AN61" s="43"/>
      <c r="AO61" s="43"/>
      <c r="AP61" s="43"/>
      <c r="AQ61" s="43"/>
    </row>
    <row r="62" spans="2:43" x14ac:dyDescent="0.25">
      <c r="B62" s="428"/>
      <c r="C62" s="113"/>
      <c r="D62" s="59"/>
      <c r="E62" s="58"/>
      <c r="F62" s="58"/>
      <c r="G62" s="61"/>
      <c r="H62" s="933"/>
      <c r="I62" s="660"/>
      <c r="J62" s="710"/>
      <c r="K62" s="666"/>
      <c r="L62" s="645"/>
      <c r="M62" s="645">
        <v>608</v>
      </c>
      <c r="N62" s="165" t="s">
        <v>1022</v>
      </c>
      <c r="O62" s="165" t="s">
        <v>1052</v>
      </c>
      <c r="P62" s="72">
        <v>1250</v>
      </c>
      <c r="Q62" s="72" t="s">
        <v>1169</v>
      </c>
      <c r="R62" s="168">
        <v>0.37493847476795272</v>
      </c>
      <c r="S62" s="169">
        <v>468.6730934599409</v>
      </c>
      <c r="T62" s="912"/>
      <c r="U62" s="415"/>
      <c r="V62" s="165"/>
      <c r="W62" s="892"/>
      <c r="X62" s="43"/>
      <c r="Y62" s="43"/>
      <c r="Z62" s="43"/>
      <c r="AA62" s="43"/>
      <c r="AD62" s="43"/>
      <c r="AE62" s="43"/>
      <c r="AF62" s="43"/>
      <c r="AG62" s="43"/>
      <c r="AN62" s="43"/>
      <c r="AO62" s="43"/>
      <c r="AP62" s="43"/>
      <c r="AQ62" s="43"/>
    </row>
    <row r="63" spans="2:43" x14ac:dyDescent="0.25">
      <c r="B63" s="428"/>
      <c r="C63" s="435" t="s">
        <v>876</v>
      </c>
      <c r="D63" s="154" t="s">
        <v>759</v>
      </c>
      <c r="E63" s="155">
        <v>4</v>
      </c>
      <c r="F63" s="155" t="s">
        <v>810</v>
      </c>
      <c r="G63" s="156">
        <v>784.27</v>
      </c>
      <c r="H63" s="935">
        <v>3137.08</v>
      </c>
      <c r="I63" s="688">
        <v>0.5</v>
      </c>
      <c r="J63" s="714">
        <v>1568.54</v>
      </c>
      <c r="K63" s="706">
        <v>1568.54</v>
      </c>
      <c r="L63" s="658"/>
      <c r="M63" s="658">
        <v>603</v>
      </c>
      <c r="N63" s="453" t="s">
        <v>1022</v>
      </c>
      <c r="O63" s="453" t="s">
        <v>1023</v>
      </c>
      <c r="P63" s="452">
        <v>4</v>
      </c>
      <c r="Q63" s="452" t="s">
        <v>8</v>
      </c>
      <c r="R63" s="454">
        <v>784.27403382268608</v>
      </c>
      <c r="S63" s="455">
        <v>3137.0961352907443</v>
      </c>
      <c r="T63" s="915">
        <f>S63</f>
        <v>3137.0961352907443</v>
      </c>
      <c r="U63" s="456">
        <f>H63-T63</f>
        <v>-1.6135290744387021E-2</v>
      </c>
      <c r="V63" s="541"/>
      <c r="W63" s="895">
        <f t="shared" ref="W63:W65" si="3">T63</f>
        <v>3137.0961352907443</v>
      </c>
      <c r="X63" s="43"/>
      <c r="Y63" s="43"/>
      <c r="Z63" s="43"/>
      <c r="AA63" s="43"/>
      <c r="AD63" s="43"/>
      <c r="AE63" s="43"/>
      <c r="AF63" s="43"/>
      <c r="AG63" s="43"/>
      <c r="AN63" s="43"/>
      <c r="AO63" s="43"/>
      <c r="AP63" s="43"/>
      <c r="AQ63" s="43"/>
    </row>
    <row r="64" spans="2:43" x14ac:dyDescent="0.25">
      <c r="B64" s="428"/>
      <c r="C64" s="451" t="s">
        <v>893</v>
      </c>
      <c r="D64" s="389" t="s">
        <v>196</v>
      </c>
      <c r="E64" s="388">
        <v>1</v>
      </c>
      <c r="F64" s="388" t="s">
        <v>810</v>
      </c>
      <c r="G64" s="390">
        <v>50000</v>
      </c>
      <c r="H64" s="935">
        <v>50000</v>
      </c>
      <c r="I64" s="688">
        <v>0.5</v>
      </c>
      <c r="J64" s="714">
        <v>25000</v>
      </c>
      <c r="K64" s="706">
        <v>25000</v>
      </c>
      <c r="L64" s="658"/>
      <c r="M64" s="658">
        <v>597</v>
      </c>
      <c r="N64" s="453" t="s">
        <v>990</v>
      </c>
      <c r="O64" s="453" t="s">
        <v>1135</v>
      </c>
      <c r="P64" s="452">
        <v>1</v>
      </c>
      <c r="Q64" s="452" t="s">
        <v>8</v>
      </c>
      <c r="R64" s="454">
        <v>50000</v>
      </c>
      <c r="S64" s="455">
        <v>50000</v>
      </c>
      <c r="T64" s="915">
        <f>S64</f>
        <v>50000</v>
      </c>
      <c r="U64" s="456">
        <f>H64-T64</f>
        <v>0</v>
      </c>
      <c r="V64" s="541"/>
      <c r="W64" s="895">
        <f t="shared" si="3"/>
        <v>50000</v>
      </c>
      <c r="X64" s="43"/>
      <c r="Y64" s="43"/>
      <c r="Z64" s="43"/>
      <c r="AA64" s="43"/>
      <c r="AD64" s="43"/>
      <c r="AE64" s="43"/>
      <c r="AF64" s="43"/>
      <c r="AG64" s="43"/>
      <c r="AN64" s="43"/>
      <c r="AO64" s="43"/>
      <c r="AP64" s="43"/>
      <c r="AQ64" s="43"/>
    </row>
    <row r="65" spans="2:43" ht="39.6" x14ac:dyDescent="0.25">
      <c r="B65" s="429"/>
      <c r="C65" s="471" t="s">
        <v>903</v>
      </c>
      <c r="D65" s="389" t="s">
        <v>811</v>
      </c>
      <c r="E65" s="388">
        <v>40</v>
      </c>
      <c r="F65" s="388" t="s">
        <v>810</v>
      </c>
      <c r="G65" s="390">
        <v>879.54</v>
      </c>
      <c r="H65" s="935">
        <v>35181.599999999999</v>
      </c>
      <c r="I65" s="688">
        <v>0.5</v>
      </c>
      <c r="J65" s="714">
        <v>17590.8</v>
      </c>
      <c r="K65" s="706">
        <v>17590.8</v>
      </c>
      <c r="L65" s="658"/>
      <c r="M65" s="658">
        <v>605</v>
      </c>
      <c r="N65" s="453" t="s">
        <v>1022</v>
      </c>
      <c r="O65" s="453" t="s">
        <v>1025</v>
      </c>
      <c r="P65" s="452">
        <v>40</v>
      </c>
      <c r="Q65" s="452" t="s">
        <v>6</v>
      </c>
      <c r="R65" s="454">
        <v>136.30411314769549</v>
      </c>
      <c r="S65" s="455">
        <v>5452.1645259078196</v>
      </c>
      <c r="T65" s="915">
        <f>SUM(S65:S67)</f>
        <v>31083.071703434754</v>
      </c>
      <c r="U65" s="456">
        <f>H65-T65</f>
        <v>4098.5282965652441</v>
      </c>
      <c r="V65" s="541" t="s">
        <v>1189</v>
      </c>
      <c r="W65" s="895">
        <f t="shared" si="3"/>
        <v>31083.071703434754</v>
      </c>
      <c r="X65" s="43"/>
      <c r="Y65" s="43"/>
      <c r="Z65" s="43"/>
      <c r="AA65" s="43"/>
      <c r="AD65" s="43"/>
      <c r="AE65" s="43"/>
      <c r="AF65" s="43"/>
      <c r="AG65" s="43"/>
      <c r="AN65" s="43"/>
      <c r="AO65" s="43"/>
      <c r="AP65" s="43"/>
      <c r="AQ65" s="43"/>
    </row>
    <row r="66" spans="2:43" x14ac:dyDescent="0.25">
      <c r="B66" s="429"/>
      <c r="C66" s="170"/>
      <c r="D66" s="70"/>
      <c r="E66" s="69"/>
      <c r="F66" s="69"/>
      <c r="G66" s="71"/>
      <c r="H66" s="933"/>
      <c r="I66" s="660"/>
      <c r="J66" s="710"/>
      <c r="K66" s="666"/>
      <c r="L66" s="645"/>
      <c r="M66" s="645">
        <v>607</v>
      </c>
      <c r="N66" s="546" t="s">
        <v>1022</v>
      </c>
      <c r="O66" s="546" t="s">
        <v>1215</v>
      </c>
      <c r="P66" s="168">
        <v>166</v>
      </c>
      <c r="Q66" s="546" t="s">
        <v>1214</v>
      </c>
      <c r="R66" s="168">
        <v>3.2598954916814042</v>
      </c>
      <c r="S66" s="169">
        <v>541.14265161911305</v>
      </c>
      <c r="T66" s="912"/>
      <c r="U66" s="415"/>
      <c r="V66" s="43"/>
      <c r="W66" s="891"/>
      <c r="X66" s="43"/>
      <c r="Y66" s="43"/>
      <c r="Z66" s="43"/>
      <c r="AA66" s="43"/>
      <c r="AD66" s="43"/>
      <c r="AE66" s="43"/>
      <c r="AF66" s="43"/>
      <c r="AG66" s="43"/>
      <c r="AN66" s="43"/>
      <c r="AO66" s="43"/>
      <c r="AP66" s="43"/>
      <c r="AQ66" s="43"/>
    </row>
    <row r="67" spans="2:43" x14ac:dyDescent="0.25">
      <c r="B67" s="429"/>
      <c r="C67" s="472"/>
      <c r="D67" s="249"/>
      <c r="E67" s="248"/>
      <c r="F67" s="248"/>
      <c r="G67" s="77"/>
      <c r="H67" s="936"/>
      <c r="I67" s="685"/>
      <c r="J67" s="715"/>
      <c r="K67" s="667"/>
      <c r="L67" s="663"/>
      <c r="M67" s="663">
        <v>606</v>
      </c>
      <c r="N67" s="469" t="s">
        <v>1022</v>
      </c>
      <c r="O67" s="469" t="s">
        <v>1026</v>
      </c>
      <c r="P67" s="250">
        <v>40</v>
      </c>
      <c r="Q67" s="250" t="s">
        <v>6</v>
      </c>
      <c r="R67" s="470">
        <v>627.24411314769554</v>
      </c>
      <c r="S67" s="251">
        <v>25089.76452590782</v>
      </c>
      <c r="T67" s="916"/>
      <c r="U67" s="1038"/>
      <c r="V67" s="165"/>
      <c r="W67" s="892"/>
      <c r="X67" s="43"/>
      <c r="Y67" s="43"/>
      <c r="Z67" s="43"/>
      <c r="AA67" s="43"/>
      <c r="AD67" s="43"/>
      <c r="AE67" s="43"/>
      <c r="AF67" s="43"/>
      <c r="AG67" s="43"/>
      <c r="AN67" s="43"/>
      <c r="AO67" s="43"/>
      <c r="AP67" s="43"/>
      <c r="AQ67" s="43"/>
    </row>
    <row r="68" spans="2:43" x14ac:dyDescent="0.25">
      <c r="B68" s="450" t="s">
        <v>764</v>
      </c>
      <c r="C68" s="451"/>
      <c r="D68" s="389" t="s">
        <v>1169</v>
      </c>
      <c r="E68" s="388"/>
      <c r="F68" s="388" t="s">
        <v>771</v>
      </c>
      <c r="G68" s="156">
        <v>65</v>
      </c>
      <c r="H68" s="935">
        <v>0</v>
      </c>
      <c r="I68" s="688">
        <v>0.5</v>
      </c>
      <c r="J68" s="714">
        <v>0</v>
      </c>
      <c r="K68" s="706">
        <v>0</v>
      </c>
      <c r="L68" s="658"/>
      <c r="M68" s="658"/>
      <c r="N68" s="453"/>
      <c r="O68" s="453"/>
      <c r="P68" s="452"/>
      <c r="Q68" s="452"/>
      <c r="R68" s="454"/>
      <c r="S68" s="455"/>
      <c r="T68" s="915">
        <f>S68</f>
        <v>0</v>
      </c>
      <c r="U68" s="456">
        <f>H68-T68</f>
        <v>0</v>
      </c>
      <c r="V68" s="453"/>
      <c r="W68" s="895">
        <f t="shared" ref="W68:W72" si="4">T68</f>
        <v>0</v>
      </c>
      <c r="X68" s="43"/>
      <c r="Y68" s="43"/>
      <c r="Z68" s="43"/>
      <c r="AA68" s="43"/>
      <c r="AD68" s="43"/>
      <c r="AE68" s="43"/>
      <c r="AF68" s="43"/>
      <c r="AG68" s="43"/>
      <c r="AN68" s="43"/>
      <c r="AO68" s="43"/>
      <c r="AP68" s="43"/>
      <c r="AQ68" s="43"/>
    </row>
    <row r="69" spans="2:43" x14ac:dyDescent="0.25">
      <c r="B69" s="450" t="s">
        <v>368</v>
      </c>
      <c r="C69" s="451"/>
      <c r="D69" s="389" t="s">
        <v>1169</v>
      </c>
      <c r="E69" s="388"/>
      <c r="F69" s="388" t="e">
        <v>#N/A</v>
      </c>
      <c r="G69" s="156">
        <v>0</v>
      </c>
      <c r="H69" s="935">
        <v>0</v>
      </c>
      <c r="I69" s="688"/>
      <c r="J69" s="714">
        <v>0</v>
      </c>
      <c r="K69" s="706">
        <v>0</v>
      </c>
      <c r="L69" s="658"/>
      <c r="M69" s="658"/>
      <c r="N69" s="453"/>
      <c r="O69" s="453"/>
      <c r="P69" s="452"/>
      <c r="Q69" s="452"/>
      <c r="R69" s="454"/>
      <c r="S69" s="455"/>
      <c r="T69" s="915">
        <f>S69</f>
        <v>0</v>
      </c>
      <c r="U69" s="456">
        <f>H69-T69</f>
        <v>0</v>
      </c>
      <c r="V69" s="453"/>
      <c r="W69" s="895">
        <f t="shared" si="4"/>
        <v>0</v>
      </c>
      <c r="X69" s="43"/>
      <c r="Y69" s="43"/>
      <c r="Z69" s="43"/>
      <c r="AA69" s="43"/>
      <c r="AD69" s="43"/>
      <c r="AE69" s="43"/>
      <c r="AF69" s="43"/>
      <c r="AG69" s="43"/>
      <c r="AN69" s="43"/>
      <c r="AO69" s="43"/>
      <c r="AP69" s="43"/>
      <c r="AQ69" s="43"/>
    </row>
    <row r="70" spans="2:43" x14ac:dyDescent="0.25">
      <c r="B70" s="450" t="s">
        <v>369</v>
      </c>
      <c r="C70" s="451"/>
      <c r="D70" s="389" t="s">
        <v>1169</v>
      </c>
      <c r="E70" s="388"/>
      <c r="F70" s="388" t="e">
        <v>#N/A</v>
      </c>
      <c r="G70" s="156">
        <v>0</v>
      </c>
      <c r="H70" s="935">
        <v>0</v>
      </c>
      <c r="I70" s="688"/>
      <c r="J70" s="714">
        <v>0</v>
      </c>
      <c r="K70" s="706">
        <v>0</v>
      </c>
      <c r="L70" s="658"/>
      <c r="M70" s="658"/>
      <c r="N70" s="453"/>
      <c r="O70" s="453"/>
      <c r="P70" s="452"/>
      <c r="Q70" s="452"/>
      <c r="R70" s="454"/>
      <c r="S70" s="455"/>
      <c r="T70" s="915">
        <f>S70</f>
        <v>0</v>
      </c>
      <c r="U70" s="456">
        <f>H70-T70</f>
        <v>0</v>
      </c>
      <c r="V70" s="453"/>
      <c r="W70" s="895">
        <f t="shared" si="4"/>
        <v>0</v>
      </c>
      <c r="X70" s="43"/>
      <c r="Y70" s="43"/>
      <c r="Z70" s="43"/>
      <c r="AA70" s="43"/>
      <c r="AD70" s="43"/>
      <c r="AE70" s="43"/>
      <c r="AF70" s="43"/>
      <c r="AG70" s="43"/>
      <c r="AN70" s="43"/>
      <c r="AO70" s="43"/>
      <c r="AP70" s="43"/>
      <c r="AQ70" s="43"/>
    </row>
    <row r="71" spans="2:43" x14ac:dyDescent="0.25">
      <c r="B71" s="473" t="s">
        <v>370</v>
      </c>
      <c r="C71" s="457"/>
      <c r="D71" s="458" t="s">
        <v>1169</v>
      </c>
      <c r="E71" s="459"/>
      <c r="F71" s="459" t="s">
        <v>731</v>
      </c>
      <c r="G71" s="474">
        <v>128</v>
      </c>
      <c r="H71" s="937">
        <v>0</v>
      </c>
      <c r="I71" s="690">
        <v>0.5</v>
      </c>
      <c r="J71" s="716">
        <v>0</v>
      </c>
      <c r="K71" s="717">
        <v>0</v>
      </c>
      <c r="L71" s="724"/>
      <c r="M71" s="724"/>
      <c r="N71" s="462"/>
      <c r="O71" s="462"/>
      <c r="P71" s="463"/>
      <c r="Q71" s="463"/>
      <c r="R71" s="464"/>
      <c r="S71" s="465"/>
      <c r="T71" s="918">
        <f>S71</f>
        <v>0</v>
      </c>
      <c r="U71" s="635">
        <f>H71-T71</f>
        <v>0</v>
      </c>
      <c r="V71" s="462"/>
      <c r="W71" s="899">
        <f t="shared" si="4"/>
        <v>0</v>
      </c>
      <c r="X71" s="43"/>
      <c r="Y71" s="43"/>
      <c r="Z71" s="43"/>
      <c r="AA71" s="43"/>
      <c r="AD71" s="43"/>
      <c r="AE71" s="43"/>
      <c r="AF71" s="43"/>
      <c r="AG71" s="43"/>
      <c r="AN71" s="43"/>
      <c r="AO71" s="43"/>
      <c r="AP71" s="43"/>
      <c r="AQ71" s="43"/>
    </row>
    <row r="72" spans="2:43" ht="52.8" x14ac:dyDescent="0.25">
      <c r="B72" s="450" t="s">
        <v>371</v>
      </c>
      <c r="C72" s="451" t="s">
        <v>877</v>
      </c>
      <c r="D72" s="389" t="s">
        <v>1159</v>
      </c>
      <c r="E72" s="388">
        <v>2400</v>
      </c>
      <c r="F72" s="388" t="s">
        <v>810</v>
      </c>
      <c r="G72" s="390">
        <v>26.61</v>
      </c>
      <c r="H72" s="935">
        <v>63864</v>
      </c>
      <c r="I72" s="688">
        <v>0.5</v>
      </c>
      <c r="J72" s="714">
        <v>31932</v>
      </c>
      <c r="K72" s="706">
        <v>31932</v>
      </c>
      <c r="L72" s="658"/>
      <c r="M72" s="658">
        <v>639</v>
      </c>
      <c r="N72" s="453" t="s">
        <v>1104</v>
      </c>
      <c r="O72" s="453" t="s">
        <v>1007</v>
      </c>
      <c r="P72" s="452">
        <v>2</v>
      </c>
      <c r="Q72" s="452" t="s">
        <v>8</v>
      </c>
      <c r="R72" s="454">
        <v>679.51599593835135</v>
      </c>
      <c r="S72" s="455">
        <v>1359.0319918767027</v>
      </c>
      <c r="T72" s="915">
        <f>SUM(S72:S90)</f>
        <v>61455.101977403378</v>
      </c>
      <c r="U72" s="456">
        <f>H72-T72</f>
        <v>2408.8980225966225</v>
      </c>
      <c r="V72" s="453" t="s">
        <v>1185</v>
      </c>
      <c r="W72" s="895">
        <f t="shared" si="4"/>
        <v>61455.101977403378</v>
      </c>
      <c r="X72" s="43"/>
      <c r="Y72" s="43"/>
      <c r="Z72" s="43"/>
      <c r="AA72" s="43"/>
      <c r="AD72" s="43"/>
      <c r="AE72" s="43"/>
      <c r="AF72" s="43"/>
      <c r="AG72" s="43"/>
      <c r="AN72" s="43"/>
      <c r="AO72" s="43"/>
      <c r="AP72" s="43"/>
      <c r="AQ72" s="43"/>
    </row>
    <row r="73" spans="2:43" ht="26.4" x14ac:dyDescent="0.25">
      <c r="B73" s="428"/>
      <c r="C73" s="261"/>
      <c r="D73" s="59"/>
      <c r="E73" s="58"/>
      <c r="F73" s="58"/>
      <c r="G73" s="61"/>
      <c r="H73" s="933"/>
      <c r="I73" s="660"/>
      <c r="J73" s="710"/>
      <c r="K73" s="666"/>
      <c r="L73" s="645"/>
      <c r="M73" s="645">
        <v>642</v>
      </c>
      <c r="N73" s="165" t="s">
        <v>1104</v>
      </c>
      <c r="O73" s="165" t="s">
        <v>1021</v>
      </c>
      <c r="P73" s="72">
        <v>35.325000000000003</v>
      </c>
      <c r="Q73" s="72" t="s">
        <v>1159</v>
      </c>
      <c r="R73" s="168">
        <v>10.227916666666665</v>
      </c>
      <c r="S73" s="169">
        <v>361.30115624999996</v>
      </c>
      <c r="T73" s="912"/>
      <c r="U73" s="415"/>
      <c r="V73" s="165"/>
      <c r="W73" s="892"/>
      <c r="X73" s="43"/>
      <c r="Y73" s="43"/>
      <c r="Z73" s="43"/>
      <c r="AA73" s="43"/>
      <c r="AD73" s="43"/>
      <c r="AE73" s="43"/>
      <c r="AF73" s="43"/>
      <c r="AG73" s="43"/>
      <c r="AN73" s="43"/>
      <c r="AO73" s="43"/>
      <c r="AP73" s="43"/>
      <c r="AQ73" s="43"/>
    </row>
    <row r="74" spans="2:43" x14ac:dyDescent="0.25">
      <c r="B74" s="428"/>
      <c r="C74" s="261"/>
      <c r="D74" s="59"/>
      <c r="E74" s="58"/>
      <c r="F74" s="58"/>
      <c r="G74" s="61"/>
      <c r="H74" s="933"/>
      <c r="I74" s="660"/>
      <c r="J74" s="710"/>
      <c r="K74" s="666"/>
      <c r="L74" s="645"/>
      <c r="M74" s="645">
        <v>654</v>
      </c>
      <c r="N74" s="83" t="s">
        <v>989</v>
      </c>
      <c r="O74" s="83" t="s">
        <v>1058</v>
      </c>
      <c r="P74" s="46">
        <v>18</v>
      </c>
      <c r="Q74" s="46" t="s">
        <v>1169</v>
      </c>
      <c r="R74" s="63">
        <v>0.17038014143461935</v>
      </c>
      <c r="S74" s="65">
        <v>3.0668425458231483</v>
      </c>
      <c r="T74" s="912"/>
      <c r="U74" s="415"/>
      <c r="V74" s="165"/>
      <c r="W74" s="892"/>
      <c r="X74" s="43"/>
      <c r="Y74" s="43"/>
      <c r="Z74" s="43"/>
      <c r="AA74" s="43"/>
      <c r="AD74" s="43"/>
      <c r="AE74" s="43"/>
      <c r="AF74" s="43"/>
      <c r="AG74" s="43"/>
      <c r="AN74" s="43"/>
      <c r="AO74" s="43"/>
      <c r="AP74" s="43"/>
      <c r="AQ74" s="43"/>
    </row>
    <row r="75" spans="2:43" x14ac:dyDescent="0.25">
      <c r="B75" s="428"/>
      <c r="C75" s="261"/>
      <c r="D75" s="59"/>
      <c r="E75" s="58"/>
      <c r="F75" s="58"/>
      <c r="G75" s="61"/>
      <c r="H75" s="933"/>
      <c r="I75" s="660"/>
      <c r="J75" s="710"/>
      <c r="K75" s="666"/>
      <c r="L75" s="645"/>
      <c r="M75" s="645">
        <v>656</v>
      </c>
      <c r="N75" s="83" t="s">
        <v>989</v>
      </c>
      <c r="O75" s="83" t="s">
        <v>1004</v>
      </c>
      <c r="P75" s="46">
        <v>3.6680000000000001</v>
      </c>
      <c r="Q75" s="46" t="s">
        <v>1159</v>
      </c>
      <c r="R75" s="63">
        <v>10.227916666666665</v>
      </c>
      <c r="S75" s="65">
        <v>37.515998333333329</v>
      </c>
      <c r="T75" s="912"/>
      <c r="U75" s="415"/>
      <c r="V75" s="165"/>
      <c r="W75" s="892"/>
      <c r="X75" s="43"/>
      <c r="Y75" s="43"/>
      <c r="Z75" s="43"/>
      <c r="AA75" s="43"/>
      <c r="AD75" s="43"/>
      <c r="AE75" s="43"/>
      <c r="AF75" s="43"/>
      <c r="AG75" s="43"/>
      <c r="AN75" s="43"/>
      <c r="AO75" s="43"/>
      <c r="AP75" s="43"/>
      <c r="AQ75" s="43"/>
    </row>
    <row r="76" spans="2:43" ht="26.4" x14ac:dyDescent="0.25">
      <c r="B76" s="428"/>
      <c r="C76" s="261"/>
      <c r="D76" s="59"/>
      <c r="E76" s="58"/>
      <c r="F76" s="61"/>
      <c r="G76" s="61"/>
      <c r="H76" s="933"/>
      <c r="I76" s="660"/>
      <c r="J76" s="710"/>
      <c r="K76" s="666"/>
      <c r="L76" s="645"/>
      <c r="M76" s="645">
        <v>925</v>
      </c>
      <c r="N76" s="83" t="s">
        <v>980</v>
      </c>
      <c r="O76" s="83" t="s">
        <v>1004</v>
      </c>
      <c r="P76" s="46">
        <v>22.5</v>
      </c>
      <c r="Q76" s="46" t="s">
        <v>1159</v>
      </c>
      <c r="R76" s="63">
        <v>10.227916666666665</v>
      </c>
      <c r="S76" s="65">
        <v>230.12812499999998</v>
      </c>
      <c r="T76" s="912"/>
      <c r="U76" s="415"/>
      <c r="V76" s="165"/>
      <c r="W76" s="892"/>
      <c r="X76" s="43"/>
      <c r="Y76" s="43"/>
      <c r="Z76" s="43"/>
      <c r="AA76" s="43"/>
      <c r="AD76" s="43"/>
      <c r="AE76" s="43"/>
      <c r="AF76" s="43"/>
      <c r="AG76" s="43"/>
      <c r="AN76" s="43"/>
      <c r="AO76" s="43"/>
      <c r="AP76" s="43"/>
      <c r="AQ76" s="43"/>
    </row>
    <row r="77" spans="2:43" ht="26.4" x14ac:dyDescent="0.25">
      <c r="B77" s="428"/>
      <c r="C77" s="261"/>
      <c r="D77" s="59"/>
      <c r="E77" s="58"/>
      <c r="F77" s="58"/>
      <c r="G77" s="61"/>
      <c r="H77" s="933"/>
      <c r="I77" s="660"/>
      <c r="J77" s="710"/>
      <c r="K77" s="666"/>
      <c r="L77" s="645"/>
      <c r="M77" s="645">
        <v>926</v>
      </c>
      <c r="N77" s="83" t="s">
        <v>980</v>
      </c>
      <c r="O77" s="83" t="s">
        <v>1006</v>
      </c>
      <c r="P77" s="46">
        <v>22.5</v>
      </c>
      <c r="Q77" s="46" t="s">
        <v>1159</v>
      </c>
      <c r="R77" s="63">
        <v>3.2598954916814042</v>
      </c>
      <c r="S77" s="65">
        <v>73.347648562831594</v>
      </c>
      <c r="T77" s="912"/>
      <c r="U77" s="415"/>
      <c r="V77" s="83"/>
      <c r="W77" s="892"/>
      <c r="X77" s="43"/>
      <c r="Y77" s="43"/>
      <c r="Z77" s="43"/>
      <c r="AA77" s="43"/>
      <c r="AD77" s="43"/>
      <c r="AE77" s="43"/>
      <c r="AF77" s="43"/>
      <c r="AG77" s="43"/>
      <c r="AN77" s="43"/>
      <c r="AO77" s="43"/>
      <c r="AP77" s="43"/>
      <c r="AQ77" s="43"/>
    </row>
    <row r="78" spans="2:43" ht="26.4" x14ac:dyDescent="0.25">
      <c r="B78" s="428"/>
      <c r="C78" s="261"/>
      <c r="D78" s="59"/>
      <c r="E78" s="58"/>
      <c r="F78" s="58"/>
      <c r="G78" s="61"/>
      <c r="H78" s="933"/>
      <c r="I78" s="660"/>
      <c r="J78" s="710"/>
      <c r="K78" s="666"/>
      <c r="L78" s="645"/>
      <c r="M78" s="645">
        <v>665</v>
      </c>
      <c r="N78" s="83" t="s">
        <v>996</v>
      </c>
      <c r="O78" s="83" t="s">
        <v>1029</v>
      </c>
      <c r="P78" s="46">
        <v>2.6686528014663877</v>
      </c>
      <c r="Q78" s="46" t="s">
        <v>1159</v>
      </c>
      <c r="R78" s="63">
        <v>3.2598954916814042</v>
      </c>
      <c r="S78" s="65">
        <v>8.6995292363632277</v>
      </c>
      <c r="T78" s="912"/>
      <c r="U78" s="415"/>
      <c r="V78" s="83"/>
      <c r="W78" s="892"/>
      <c r="X78" s="43"/>
      <c r="Y78" s="43"/>
      <c r="Z78" s="43"/>
      <c r="AA78" s="43"/>
      <c r="AD78" s="43"/>
      <c r="AE78" s="43"/>
      <c r="AF78" s="43"/>
      <c r="AG78" s="43"/>
      <c r="AN78" s="43"/>
      <c r="AO78" s="43"/>
      <c r="AP78" s="43"/>
      <c r="AQ78" s="43"/>
    </row>
    <row r="79" spans="2:43" ht="26.4" x14ac:dyDescent="0.25">
      <c r="B79" s="428"/>
      <c r="C79" s="261"/>
      <c r="D79" s="59"/>
      <c r="E79" s="58"/>
      <c r="F79" s="58"/>
      <c r="G79" s="61"/>
      <c r="H79" s="933"/>
      <c r="I79" s="660"/>
      <c r="J79" s="710"/>
      <c r="K79" s="666"/>
      <c r="L79" s="645"/>
      <c r="M79" s="645">
        <v>661</v>
      </c>
      <c r="N79" s="83" t="s">
        <v>996</v>
      </c>
      <c r="O79" s="83" t="s">
        <v>1000</v>
      </c>
      <c r="P79" s="46">
        <v>1</v>
      </c>
      <c r="Q79" s="46" t="s">
        <v>8</v>
      </c>
      <c r="R79" s="63">
        <v>1368.9375059286804</v>
      </c>
      <c r="S79" s="65">
        <v>1368.9375059286804</v>
      </c>
      <c r="T79" s="912"/>
      <c r="U79" s="415"/>
      <c r="V79" s="83"/>
      <c r="W79" s="892"/>
      <c r="X79" s="43"/>
      <c r="Y79" s="43"/>
      <c r="Z79" s="43"/>
      <c r="AA79" s="43"/>
      <c r="AD79" s="43"/>
      <c r="AE79" s="43"/>
      <c r="AF79" s="43"/>
      <c r="AG79" s="43"/>
      <c r="AN79" s="43"/>
      <c r="AO79" s="43"/>
      <c r="AP79" s="43"/>
      <c r="AQ79" s="43"/>
    </row>
    <row r="80" spans="2:43" x14ac:dyDescent="0.25">
      <c r="B80" s="428"/>
      <c r="C80" s="261"/>
      <c r="D80" s="59"/>
      <c r="E80" s="58"/>
      <c r="F80" s="58"/>
      <c r="G80" s="61"/>
      <c r="H80" s="933"/>
      <c r="I80" s="660"/>
      <c r="J80" s="710"/>
      <c r="K80" s="666"/>
      <c r="L80" s="645"/>
      <c r="M80" s="645">
        <v>688</v>
      </c>
      <c r="N80" s="83" t="s">
        <v>1105</v>
      </c>
      <c r="O80" s="83" t="s">
        <v>1012</v>
      </c>
      <c r="P80" s="46">
        <v>781.25</v>
      </c>
      <c r="Q80" s="46" t="s">
        <v>1159</v>
      </c>
      <c r="R80" s="63">
        <v>13.120682447576288</v>
      </c>
      <c r="S80" s="65">
        <v>10250.533162168975</v>
      </c>
      <c r="T80" s="912"/>
      <c r="U80" s="415"/>
      <c r="V80" s="83"/>
      <c r="W80" s="892"/>
      <c r="X80" s="43"/>
      <c r="Y80" s="43"/>
      <c r="Z80" s="43"/>
      <c r="AA80" s="43"/>
      <c r="AD80" s="43"/>
      <c r="AE80" s="43"/>
      <c r="AF80" s="43"/>
      <c r="AG80" s="43"/>
      <c r="AN80" s="43"/>
      <c r="AO80" s="43"/>
      <c r="AP80" s="43"/>
      <c r="AQ80" s="43"/>
    </row>
    <row r="81" spans="2:43" x14ac:dyDescent="0.25">
      <c r="B81" s="428"/>
      <c r="C81" s="261"/>
      <c r="D81" s="59"/>
      <c r="E81" s="58"/>
      <c r="F81" s="58"/>
      <c r="G81" s="61"/>
      <c r="H81" s="933"/>
      <c r="I81" s="660"/>
      <c r="J81" s="710"/>
      <c r="K81" s="666"/>
      <c r="L81" s="645"/>
      <c r="M81" s="645">
        <v>689</v>
      </c>
      <c r="N81" s="83" t="s">
        <v>1105</v>
      </c>
      <c r="O81" s="83" t="s">
        <v>1128</v>
      </c>
      <c r="P81" s="46">
        <v>390.625</v>
      </c>
      <c r="Q81" s="46" t="s">
        <v>1159</v>
      </c>
      <c r="R81" s="63">
        <v>13.120682447576288</v>
      </c>
      <c r="S81" s="65">
        <v>5125.2665810844874</v>
      </c>
      <c r="T81" s="912"/>
      <c r="U81" s="415"/>
      <c r="V81" s="83"/>
      <c r="W81" s="892"/>
      <c r="X81" s="43"/>
      <c r="Y81" s="43"/>
      <c r="Z81" s="43"/>
      <c r="AA81" s="43"/>
      <c r="AD81" s="43"/>
      <c r="AE81" s="43"/>
      <c r="AF81" s="43"/>
      <c r="AG81" s="43"/>
      <c r="AN81" s="43"/>
      <c r="AO81" s="43"/>
      <c r="AP81" s="43"/>
      <c r="AQ81" s="43"/>
    </row>
    <row r="82" spans="2:43" ht="26.4" x14ac:dyDescent="0.25">
      <c r="B82" s="428"/>
      <c r="C82" s="261"/>
      <c r="D82" s="59"/>
      <c r="E82" s="58"/>
      <c r="F82" s="58"/>
      <c r="G82" s="61"/>
      <c r="H82" s="933"/>
      <c r="I82" s="660"/>
      <c r="J82" s="710"/>
      <c r="K82" s="666"/>
      <c r="L82" s="645"/>
      <c r="M82" s="645">
        <v>684</v>
      </c>
      <c r="N82" s="83" t="s">
        <v>1030</v>
      </c>
      <c r="O82" s="83" t="s">
        <v>1052</v>
      </c>
      <c r="P82" s="46">
        <v>4140</v>
      </c>
      <c r="Q82" s="46" t="s">
        <v>1169</v>
      </c>
      <c r="R82" s="63">
        <v>0.37493847476795272</v>
      </c>
      <c r="S82" s="65">
        <v>1552.2452855393242</v>
      </c>
      <c r="T82" s="912"/>
      <c r="U82" s="415"/>
      <c r="V82" s="83"/>
      <c r="W82" s="892"/>
      <c r="X82" s="43"/>
      <c r="Y82" s="43"/>
      <c r="Z82" s="43"/>
      <c r="AA82" s="43"/>
      <c r="AD82" s="43"/>
      <c r="AE82" s="43"/>
      <c r="AF82" s="43"/>
      <c r="AG82" s="43"/>
      <c r="AN82" s="43"/>
      <c r="AO82" s="43"/>
      <c r="AP82" s="43"/>
      <c r="AQ82" s="43"/>
    </row>
    <row r="83" spans="2:43" x14ac:dyDescent="0.25">
      <c r="B83" s="428"/>
      <c r="C83" s="261"/>
      <c r="D83" s="59"/>
      <c r="E83" s="58"/>
      <c r="F83" s="58"/>
      <c r="G83" s="61"/>
      <c r="H83" s="933"/>
      <c r="I83" s="660"/>
      <c r="J83" s="710"/>
      <c r="K83" s="666"/>
      <c r="L83" s="645"/>
      <c r="M83" s="645">
        <v>687</v>
      </c>
      <c r="N83" s="83" t="s">
        <v>1105</v>
      </c>
      <c r="O83" s="83" t="s">
        <v>1145</v>
      </c>
      <c r="P83" s="46">
        <v>2</v>
      </c>
      <c r="Q83" s="46" t="s">
        <v>8</v>
      </c>
      <c r="R83" s="63">
        <v>679.51599593835135</v>
      </c>
      <c r="S83" s="65">
        <v>1359.0319918767027</v>
      </c>
      <c r="T83" s="912"/>
      <c r="U83" s="415"/>
      <c r="V83" s="83"/>
      <c r="W83" s="892"/>
      <c r="X83" s="43"/>
      <c r="Y83" s="43"/>
      <c r="Z83" s="43"/>
      <c r="AA83" s="43"/>
      <c r="AD83" s="43"/>
      <c r="AE83" s="43"/>
      <c r="AF83" s="43"/>
      <c r="AG83" s="43"/>
      <c r="AN83" s="43"/>
      <c r="AO83" s="43"/>
      <c r="AP83" s="43"/>
      <c r="AQ83" s="43"/>
    </row>
    <row r="84" spans="2:43" x14ac:dyDescent="0.25">
      <c r="B84" s="428"/>
      <c r="C84" s="261"/>
      <c r="D84" s="59"/>
      <c r="E84" s="58"/>
      <c r="F84" s="58"/>
      <c r="G84" s="61"/>
      <c r="H84" s="933"/>
      <c r="I84" s="660"/>
      <c r="J84" s="710"/>
      <c r="K84" s="666"/>
      <c r="L84" s="645"/>
      <c r="M84" s="645">
        <v>691</v>
      </c>
      <c r="N84" s="83" t="s">
        <v>1105</v>
      </c>
      <c r="O84" s="83" t="s">
        <v>1021</v>
      </c>
      <c r="P84" s="46">
        <v>113.5625</v>
      </c>
      <c r="Q84" s="46" t="s">
        <v>1159</v>
      </c>
      <c r="R84" s="63">
        <v>10.227916666666665</v>
      </c>
      <c r="S84" s="65">
        <v>1161.5077864583332</v>
      </c>
      <c r="T84" s="912"/>
      <c r="U84" s="415"/>
      <c r="V84" s="83"/>
      <c r="W84" s="892"/>
      <c r="X84" s="43"/>
      <c r="Y84" s="43"/>
      <c r="Z84" s="43"/>
      <c r="AA84" s="43"/>
      <c r="AD84" s="43"/>
      <c r="AE84" s="43"/>
      <c r="AF84" s="43"/>
      <c r="AG84" s="43"/>
      <c r="AN84" s="43"/>
      <c r="AO84" s="43"/>
      <c r="AP84" s="43"/>
      <c r="AQ84" s="43"/>
    </row>
    <row r="85" spans="2:43" ht="26.4" x14ac:dyDescent="0.25">
      <c r="B85" s="429"/>
      <c r="C85" s="209"/>
      <c r="D85" s="70"/>
      <c r="E85" s="69"/>
      <c r="F85" s="69"/>
      <c r="G85" s="71"/>
      <c r="H85" s="933"/>
      <c r="I85" s="660"/>
      <c r="J85" s="710"/>
      <c r="K85" s="666"/>
      <c r="L85" s="645"/>
      <c r="M85" s="645">
        <v>640</v>
      </c>
      <c r="N85" s="165" t="s">
        <v>1104</v>
      </c>
      <c r="O85" s="165" t="s">
        <v>1012</v>
      </c>
      <c r="P85" s="72">
        <v>2250</v>
      </c>
      <c r="Q85" s="72" t="s">
        <v>1159</v>
      </c>
      <c r="R85" s="168">
        <v>13.120682447576288</v>
      </c>
      <c r="S85" s="169">
        <v>29521.535507046647</v>
      </c>
      <c r="T85" s="912"/>
      <c r="U85" s="415"/>
      <c r="V85" s="83"/>
      <c r="W85" s="892"/>
      <c r="X85" s="43"/>
      <c r="Y85" s="43"/>
      <c r="Z85" s="43"/>
      <c r="AA85" s="43"/>
      <c r="AD85" s="43"/>
      <c r="AE85" s="43"/>
      <c r="AF85" s="43"/>
      <c r="AG85" s="43"/>
      <c r="AN85" s="43"/>
      <c r="AO85" s="43"/>
      <c r="AP85" s="43"/>
      <c r="AQ85" s="43"/>
    </row>
    <row r="86" spans="2:43" x14ac:dyDescent="0.25">
      <c r="B86" s="429"/>
      <c r="C86" s="209"/>
      <c r="D86" s="70"/>
      <c r="E86" s="69"/>
      <c r="F86" s="69"/>
      <c r="G86" s="71"/>
      <c r="H86" s="933"/>
      <c r="I86" s="660"/>
      <c r="J86" s="710"/>
      <c r="K86" s="666"/>
      <c r="L86" s="645"/>
      <c r="M86" s="645">
        <v>655</v>
      </c>
      <c r="N86" s="165" t="s">
        <v>989</v>
      </c>
      <c r="O86" s="165" t="s">
        <v>1012</v>
      </c>
      <c r="P86" s="72">
        <v>36</v>
      </c>
      <c r="Q86" s="72" t="s">
        <v>1159</v>
      </c>
      <c r="R86" s="168">
        <v>13.120682447576288</v>
      </c>
      <c r="S86" s="169">
        <v>472.34456811274634</v>
      </c>
      <c r="T86" s="912"/>
      <c r="U86" s="415"/>
      <c r="V86" s="83"/>
      <c r="W86" s="892"/>
      <c r="X86" s="43"/>
      <c r="Y86" s="43"/>
      <c r="Z86" s="43"/>
      <c r="AA86" s="43"/>
      <c r="AD86" s="43"/>
      <c r="AE86" s="43"/>
      <c r="AF86" s="43"/>
      <c r="AG86" s="43"/>
      <c r="AN86" s="43"/>
      <c r="AO86" s="43"/>
      <c r="AP86" s="43"/>
      <c r="AQ86" s="43"/>
    </row>
    <row r="87" spans="2:43" ht="26.4" x14ac:dyDescent="0.25">
      <c r="B87" s="429"/>
      <c r="C87" s="209"/>
      <c r="D87" s="70"/>
      <c r="E87" s="69"/>
      <c r="F87" s="69"/>
      <c r="G87" s="71"/>
      <c r="H87" s="933"/>
      <c r="I87" s="660"/>
      <c r="J87" s="710"/>
      <c r="K87" s="666"/>
      <c r="L87" s="645"/>
      <c r="M87" s="645">
        <v>667</v>
      </c>
      <c r="N87" s="165" t="s">
        <v>1100</v>
      </c>
      <c r="O87" s="165" t="s">
        <v>1017</v>
      </c>
      <c r="P87" s="72">
        <v>105</v>
      </c>
      <c r="Q87" s="72" t="s">
        <v>1159</v>
      </c>
      <c r="R87" s="168">
        <v>13.120682447576288</v>
      </c>
      <c r="S87" s="169">
        <v>1377.6716569955101</v>
      </c>
      <c r="T87" s="912"/>
      <c r="U87" s="415"/>
      <c r="V87" s="83"/>
      <c r="W87" s="892"/>
      <c r="X87" s="43"/>
      <c r="Y87" s="43"/>
      <c r="Z87" s="43"/>
      <c r="AA87" s="43"/>
      <c r="AD87" s="43"/>
      <c r="AE87" s="43"/>
      <c r="AF87" s="43"/>
      <c r="AG87" s="43"/>
      <c r="AN87" s="43"/>
      <c r="AO87" s="43"/>
      <c r="AP87" s="43"/>
      <c r="AQ87" s="43"/>
    </row>
    <row r="88" spans="2:43" ht="26.4" x14ac:dyDescent="0.25">
      <c r="B88" s="429"/>
      <c r="C88" s="209"/>
      <c r="D88" s="70"/>
      <c r="E88" s="69"/>
      <c r="F88" s="69"/>
      <c r="G88" s="71"/>
      <c r="H88" s="933"/>
      <c r="I88" s="660"/>
      <c r="J88" s="710"/>
      <c r="K88" s="666"/>
      <c r="L88" s="645"/>
      <c r="M88" s="645">
        <v>670</v>
      </c>
      <c r="N88" s="165" t="s">
        <v>1100</v>
      </c>
      <c r="O88" s="165" t="s">
        <v>1029</v>
      </c>
      <c r="P88" s="72">
        <v>7.5653594007331941</v>
      </c>
      <c r="Q88" s="72" t="s">
        <v>1159</v>
      </c>
      <c r="R88" s="168">
        <v>3.2598954916814042</v>
      </c>
      <c r="S88" s="169">
        <v>24.66228100339967</v>
      </c>
      <c r="T88" s="912"/>
      <c r="U88" s="415"/>
      <c r="V88" s="165"/>
      <c r="W88" s="892"/>
      <c r="X88" s="43"/>
      <c r="Y88" s="43"/>
      <c r="Z88" s="43"/>
      <c r="AA88" s="43"/>
      <c r="AD88" s="43"/>
      <c r="AE88" s="43"/>
      <c r="AF88" s="43"/>
      <c r="AG88" s="43"/>
      <c r="AN88" s="43"/>
      <c r="AO88" s="43"/>
      <c r="AP88" s="43"/>
      <c r="AQ88" s="43"/>
    </row>
    <row r="89" spans="2:43" x14ac:dyDescent="0.25">
      <c r="B89" s="429"/>
      <c r="C89" s="209"/>
      <c r="D89" s="70"/>
      <c r="E89" s="69"/>
      <c r="F89" s="69"/>
      <c r="G89" s="71"/>
      <c r="H89" s="933"/>
      <c r="I89" s="660"/>
      <c r="J89" s="710"/>
      <c r="K89" s="666"/>
      <c r="L89" s="645"/>
      <c r="M89" s="645">
        <v>899</v>
      </c>
      <c r="N89" s="165" t="s">
        <v>1053</v>
      </c>
      <c r="O89" s="165" t="s">
        <v>1143</v>
      </c>
      <c r="P89" s="72">
        <v>10</v>
      </c>
      <c r="Q89" s="72" t="s">
        <v>8</v>
      </c>
      <c r="R89" s="168">
        <v>679.51599593835135</v>
      </c>
      <c r="S89" s="169">
        <v>6795.1599593835135</v>
      </c>
      <c r="T89" s="912"/>
      <c r="U89" s="415"/>
      <c r="V89" s="165"/>
      <c r="W89" s="892"/>
      <c r="X89" s="43"/>
      <c r="Y89" s="43"/>
      <c r="Z89" s="43"/>
      <c r="AA89" s="43"/>
      <c r="AD89" s="43"/>
      <c r="AE89" s="43"/>
      <c r="AF89" s="43"/>
      <c r="AG89" s="43"/>
      <c r="AN89" s="43"/>
      <c r="AO89" s="43"/>
      <c r="AP89" s="43"/>
      <c r="AQ89" s="43"/>
    </row>
    <row r="90" spans="2:43" x14ac:dyDescent="0.25">
      <c r="B90" s="429"/>
      <c r="C90" s="209"/>
      <c r="D90" s="70"/>
      <c r="E90" s="69"/>
      <c r="F90" s="69"/>
      <c r="G90" s="71"/>
      <c r="H90" s="933"/>
      <c r="I90" s="660"/>
      <c r="J90" s="710"/>
      <c r="K90" s="666"/>
      <c r="L90" s="645"/>
      <c r="M90" s="645">
        <v>909</v>
      </c>
      <c r="N90" s="165" t="s">
        <v>984</v>
      </c>
      <c r="O90" s="165" t="s">
        <v>1004</v>
      </c>
      <c r="P90" s="72">
        <v>36.480000000000004</v>
      </c>
      <c r="Q90" s="72" t="s">
        <v>1159</v>
      </c>
      <c r="R90" s="168">
        <v>10.227916666666665</v>
      </c>
      <c r="S90" s="169">
        <v>373.11439999999999</v>
      </c>
      <c r="T90" s="912"/>
      <c r="U90" s="415"/>
      <c r="V90" s="165"/>
      <c r="W90" s="892"/>
      <c r="X90" s="43"/>
      <c r="Y90" s="43"/>
      <c r="Z90" s="43"/>
      <c r="AA90" s="43"/>
      <c r="AD90" s="43"/>
      <c r="AE90" s="43"/>
      <c r="AF90" s="43"/>
      <c r="AG90" s="43"/>
      <c r="AN90" s="43"/>
      <c r="AO90" s="43"/>
      <c r="AP90" s="43"/>
      <c r="AQ90" s="43"/>
    </row>
    <row r="91" spans="2:43" x14ac:dyDescent="0.25">
      <c r="B91" s="450" t="s">
        <v>880</v>
      </c>
      <c r="C91" s="451" t="s">
        <v>881</v>
      </c>
      <c r="D91" s="389" t="s">
        <v>1169</v>
      </c>
      <c r="E91" s="388">
        <v>19300</v>
      </c>
      <c r="F91" s="388" t="s">
        <v>810</v>
      </c>
      <c r="G91" s="390">
        <v>0.37</v>
      </c>
      <c r="H91" s="935">
        <v>7141</v>
      </c>
      <c r="I91" s="688">
        <v>0.5</v>
      </c>
      <c r="J91" s="714">
        <v>3570.5</v>
      </c>
      <c r="K91" s="706">
        <v>3570.5</v>
      </c>
      <c r="L91" s="658"/>
      <c r="M91" s="658">
        <v>912</v>
      </c>
      <c r="N91" s="453" t="s">
        <v>1051</v>
      </c>
      <c r="O91" s="453" t="s">
        <v>1052</v>
      </c>
      <c r="P91" s="452">
        <v>10000</v>
      </c>
      <c r="Q91" s="452" t="s">
        <v>1169</v>
      </c>
      <c r="R91" s="454">
        <v>0.37493847476795272</v>
      </c>
      <c r="S91" s="455">
        <v>3749.3847476795272</v>
      </c>
      <c r="T91" s="915">
        <f>SUM(S91:S92)</f>
        <v>7236.3125630214872</v>
      </c>
      <c r="U91" s="456">
        <f>H91-T91</f>
        <v>-95.312563021487222</v>
      </c>
      <c r="V91" s="453"/>
      <c r="W91" s="895">
        <f>T91</f>
        <v>7236.3125630214872</v>
      </c>
      <c r="X91" s="43"/>
      <c r="Y91" s="43"/>
      <c r="Z91" s="43"/>
      <c r="AA91" s="43"/>
      <c r="AD91" s="43"/>
      <c r="AE91" s="43"/>
      <c r="AF91" s="43"/>
      <c r="AG91" s="43"/>
      <c r="AN91" s="43"/>
      <c r="AO91" s="43"/>
      <c r="AP91" s="43"/>
      <c r="AQ91" s="43"/>
    </row>
    <row r="92" spans="2:43" x14ac:dyDescent="0.25">
      <c r="B92" s="429"/>
      <c r="C92" s="209"/>
      <c r="D92" s="70"/>
      <c r="E92" s="69"/>
      <c r="F92" s="69"/>
      <c r="G92" s="71"/>
      <c r="H92" s="933"/>
      <c r="I92" s="660"/>
      <c r="J92" s="710"/>
      <c r="K92" s="666"/>
      <c r="L92" s="645"/>
      <c r="M92" s="645">
        <v>901</v>
      </c>
      <c r="N92" s="165" t="s">
        <v>1053</v>
      </c>
      <c r="O92" s="165" t="s">
        <v>1052</v>
      </c>
      <c r="P92" s="72">
        <v>9300</v>
      </c>
      <c r="Q92" s="72" t="s">
        <v>1169</v>
      </c>
      <c r="R92" s="168">
        <v>0.37493847476795272</v>
      </c>
      <c r="S92" s="169">
        <v>3486.9278153419605</v>
      </c>
      <c r="T92" s="912"/>
      <c r="U92" s="415"/>
      <c r="V92" s="165"/>
      <c r="W92" s="892"/>
      <c r="X92" s="43"/>
      <c r="Y92" s="43"/>
      <c r="Z92" s="43"/>
      <c r="AA92" s="43"/>
      <c r="AD92" s="43"/>
      <c r="AE92" s="43"/>
      <c r="AF92" s="43"/>
      <c r="AG92" s="43"/>
      <c r="AN92" s="43"/>
      <c r="AO92" s="43"/>
      <c r="AP92" s="43"/>
      <c r="AQ92" s="43"/>
    </row>
    <row r="93" spans="2:43" x14ac:dyDescent="0.25">
      <c r="B93" s="429"/>
      <c r="C93" s="451" t="s">
        <v>883</v>
      </c>
      <c r="D93" s="389" t="s">
        <v>759</v>
      </c>
      <c r="E93" s="388">
        <v>10</v>
      </c>
      <c r="F93" s="388" t="s">
        <v>810</v>
      </c>
      <c r="G93" s="390">
        <v>411.17</v>
      </c>
      <c r="H93" s="935">
        <v>4111.7</v>
      </c>
      <c r="I93" s="688">
        <v>0.5</v>
      </c>
      <c r="J93" s="714">
        <v>2055.85</v>
      </c>
      <c r="K93" s="706">
        <v>2055.85</v>
      </c>
      <c r="L93" s="658"/>
      <c r="M93" s="658">
        <v>900</v>
      </c>
      <c r="N93" s="453" t="s">
        <v>1053</v>
      </c>
      <c r="O93" s="453" t="s">
        <v>1054</v>
      </c>
      <c r="P93" s="452">
        <v>10</v>
      </c>
      <c r="Q93" s="452" t="s">
        <v>8</v>
      </c>
      <c r="R93" s="454">
        <v>411.1736222906751</v>
      </c>
      <c r="S93" s="455">
        <v>4111.7362229067512</v>
      </c>
      <c r="T93" s="915">
        <f>S93</f>
        <v>4111.7362229067512</v>
      </c>
      <c r="U93" s="456">
        <f>H93-T93</f>
        <v>-3.6222906751390838E-2</v>
      </c>
      <c r="V93" s="453"/>
      <c r="W93" s="895">
        <f>T93</f>
        <v>4111.7362229067512</v>
      </c>
      <c r="X93" s="43"/>
      <c r="Y93" s="43"/>
      <c r="Z93" s="43"/>
      <c r="AA93" s="43"/>
      <c r="AD93" s="43"/>
      <c r="AE93" s="43"/>
      <c r="AF93" s="43"/>
      <c r="AG93" s="43"/>
      <c r="AN93" s="43"/>
      <c r="AO93" s="43"/>
      <c r="AP93" s="43"/>
      <c r="AQ93" s="43"/>
    </row>
    <row r="94" spans="2:43" ht="39.6" x14ac:dyDescent="0.25">
      <c r="B94" s="429"/>
      <c r="C94" s="451" t="s">
        <v>899</v>
      </c>
      <c r="D94" s="389" t="s">
        <v>1159</v>
      </c>
      <c r="E94" s="388">
        <v>1000</v>
      </c>
      <c r="F94" s="388" t="s">
        <v>810</v>
      </c>
      <c r="G94" s="390">
        <v>13.12</v>
      </c>
      <c r="H94" s="935">
        <f>G94*E94</f>
        <v>13120</v>
      </c>
      <c r="I94" s="688">
        <v>0.5</v>
      </c>
      <c r="J94" s="714">
        <v>6560</v>
      </c>
      <c r="K94" s="706">
        <v>6560</v>
      </c>
      <c r="L94" s="658"/>
      <c r="M94" s="658">
        <v>911</v>
      </c>
      <c r="N94" s="453" t="s">
        <v>1051</v>
      </c>
      <c r="O94" s="453" t="s">
        <v>1144</v>
      </c>
      <c r="P94" s="452">
        <v>500</v>
      </c>
      <c r="Q94" s="452" t="s">
        <v>8</v>
      </c>
      <c r="R94" s="454">
        <v>11.358676095641291</v>
      </c>
      <c r="S94" s="455">
        <v>5679.3380478206454</v>
      </c>
      <c r="T94" s="915">
        <f>SUM(S94:S94)</f>
        <v>5679.3380478206454</v>
      </c>
      <c r="U94" s="456">
        <f>H94-T94</f>
        <v>7440.6619521793546</v>
      </c>
      <c r="V94" s="453" t="s">
        <v>1187</v>
      </c>
      <c r="W94" s="895">
        <f t="shared" ref="W94:W95" si="5">T94</f>
        <v>5679.3380478206454</v>
      </c>
      <c r="X94" s="43"/>
      <c r="Y94" s="43"/>
      <c r="Z94" s="43"/>
      <c r="AA94" s="43"/>
      <c r="AD94" s="43"/>
      <c r="AE94" s="43"/>
      <c r="AF94" s="43"/>
      <c r="AG94" s="43"/>
      <c r="AN94" s="43"/>
      <c r="AO94" s="43"/>
      <c r="AP94" s="43"/>
      <c r="AQ94" s="43"/>
    </row>
    <row r="95" spans="2:43" ht="12.75" customHeight="1" x14ac:dyDescent="0.25">
      <c r="B95" s="429"/>
      <c r="C95" s="451" t="s">
        <v>882</v>
      </c>
      <c r="D95" s="389" t="s">
        <v>1159</v>
      </c>
      <c r="E95" s="388">
        <v>1011.6</v>
      </c>
      <c r="F95" s="388" t="s">
        <v>810</v>
      </c>
      <c r="G95" s="390">
        <v>12.59</v>
      </c>
      <c r="H95" s="935">
        <v>12736.044</v>
      </c>
      <c r="I95" s="688">
        <v>0.5</v>
      </c>
      <c r="J95" s="714">
        <v>6368.0219999999999</v>
      </c>
      <c r="K95" s="706">
        <v>6368.0219999999999</v>
      </c>
      <c r="L95" s="658"/>
      <c r="M95" s="658">
        <v>902</v>
      </c>
      <c r="N95" s="453" t="s">
        <v>1053</v>
      </c>
      <c r="O95" s="453" t="s">
        <v>1004</v>
      </c>
      <c r="P95" s="452">
        <v>5.58</v>
      </c>
      <c r="Q95" s="452" t="s">
        <v>1159</v>
      </c>
      <c r="R95" s="454">
        <v>10.227916666666665</v>
      </c>
      <c r="S95" s="455">
        <v>57.071774999999995</v>
      </c>
      <c r="T95" s="915">
        <f>SUM(S95:S98)</f>
        <v>156.18886479367066</v>
      </c>
      <c r="U95" s="456">
        <f>H95-T95</f>
        <v>12579.85513520633</v>
      </c>
      <c r="V95" s="453" t="s">
        <v>1188</v>
      </c>
      <c r="W95" s="895">
        <f t="shared" si="5"/>
        <v>156.18886479367066</v>
      </c>
      <c r="X95" s="43"/>
      <c r="Y95" s="43"/>
      <c r="Z95" s="43"/>
      <c r="AA95" s="43"/>
      <c r="AD95" s="43"/>
      <c r="AE95" s="43"/>
      <c r="AF95" s="43"/>
      <c r="AG95" s="43"/>
      <c r="AN95" s="43"/>
      <c r="AO95" s="43"/>
      <c r="AP95" s="43"/>
      <c r="AQ95" s="43"/>
    </row>
    <row r="96" spans="2:43" x14ac:dyDescent="0.25">
      <c r="B96" s="429"/>
      <c r="C96" s="209"/>
      <c r="D96" s="70"/>
      <c r="E96" s="69"/>
      <c r="F96" s="69"/>
      <c r="G96" s="71"/>
      <c r="H96" s="933"/>
      <c r="I96" s="660"/>
      <c r="J96" s="710"/>
      <c r="K96" s="666"/>
      <c r="L96" s="645"/>
      <c r="M96" s="645">
        <v>903</v>
      </c>
      <c r="N96" s="165" t="s">
        <v>1053</v>
      </c>
      <c r="O96" s="165" t="s">
        <v>1029</v>
      </c>
      <c r="P96" s="72">
        <v>5.58</v>
      </c>
      <c r="Q96" s="72" t="s">
        <v>1159</v>
      </c>
      <c r="R96" s="168">
        <v>3.2598954916814042</v>
      </c>
      <c r="S96" s="169">
        <v>18.190216843582235</v>
      </c>
      <c r="T96" s="912"/>
      <c r="U96" s="415"/>
      <c r="V96" s="165"/>
      <c r="W96" s="892"/>
      <c r="X96" s="43"/>
      <c r="Y96" s="43"/>
      <c r="Z96" s="43"/>
      <c r="AA96" s="43"/>
      <c r="AD96" s="43"/>
      <c r="AE96" s="43"/>
      <c r="AF96" s="43"/>
      <c r="AG96" s="43"/>
      <c r="AN96" s="43"/>
      <c r="AO96" s="43"/>
      <c r="AP96" s="43"/>
      <c r="AQ96" s="43"/>
    </row>
    <row r="97" spans="2:43" x14ac:dyDescent="0.25">
      <c r="B97" s="429"/>
      <c r="C97" s="209"/>
      <c r="D97" s="70"/>
      <c r="E97" s="69"/>
      <c r="F97" s="69"/>
      <c r="G97" s="71"/>
      <c r="H97" s="933"/>
      <c r="I97" s="660"/>
      <c r="J97" s="710"/>
      <c r="K97" s="666"/>
      <c r="L97" s="645"/>
      <c r="M97" s="645">
        <v>913</v>
      </c>
      <c r="N97" s="165" t="s">
        <v>1051</v>
      </c>
      <c r="O97" s="165" t="s">
        <v>1055</v>
      </c>
      <c r="P97" s="72">
        <v>6</v>
      </c>
      <c r="Q97" s="72" t="s">
        <v>1159</v>
      </c>
      <c r="R97" s="168">
        <v>10.227916666666665</v>
      </c>
      <c r="S97" s="169">
        <v>61.367499999999993</v>
      </c>
      <c r="T97" s="912"/>
      <c r="U97" s="415"/>
      <c r="V97" s="165"/>
      <c r="W97" s="892"/>
      <c r="X97" s="43"/>
      <c r="Y97" s="43"/>
      <c r="Z97" s="43"/>
      <c r="AA97" s="43"/>
      <c r="AD97" s="43"/>
      <c r="AE97" s="43"/>
      <c r="AF97" s="43"/>
      <c r="AG97" s="43"/>
      <c r="AN97" s="43"/>
      <c r="AO97" s="43"/>
      <c r="AP97" s="43"/>
      <c r="AQ97" s="43"/>
    </row>
    <row r="98" spans="2:43" x14ac:dyDescent="0.25">
      <c r="B98" s="429"/>
      <c r="C98" s="209"/>
      <c r="D98" s="70"/>
      <c r="E98" s="69"/>
      <c r="F98" s="69"/>
      <c r="G98" s="71"/>
      <c r="H98" s="933"/>
      <c r="I98" s="660"/>
      <c r="J98" s="710"/>
      <c r="K98" s="666"/>
      <c r="L98" s="645"/>
      <c r="M98" s="645">
        <v>914</v>
      </c>
      <c r="N98" s="165" t="s">
        <v>1051</v>
      </c>
      <c r="O98" s="165" t="s">
        <v>1029</v>
      </c>
      <c r="P98" s="72">
        <v>6</v>
      </c>
      <c r="Q98" s="72" t="s">
        <v>1159</v>
      </c>
      <c r="R98" s="168">
        <v>3.2598954916814042</v>
      </c>
      <c r="S98" s="169">
        <v>19.559372950088424</v>
      </c>
      <c r="T98" s="912"/>
      <c r="U98" s="415"/>
      <c r="V98" s="165"/>
      <c r="W98" s="892"/>
      <c r="X98" s="43"/>
      <c r="Y98" s="43"/>
      <c r="Z98" s="43"/>
      <c r="AA98" s="43"/>
      <c r="AD98" s="43"/>
      <c r="AE98" s="43"/>
      <c r="AF98" s="43"/>
      <c r="AG98" s="43"/>
      <c r="AN98" s="43"/>
      <c r="AO98" s="43"/>
      <c r="AP98" s="43"/>
      <c r="AQ98" s="43"/>
    </row>
    <row r="99" spans="2:43" x14ac:dyDescent="0.25">
      <c r="B99" s="450" t="s">
        <v>372</v>
      </c>
      <c r="C99" s="451" t="s">
        <v>839</v>
      </c>
      <c r="D99" s="389" t="s">
        <v>759</v>
      </c>
      <c r="E99" s="388">
        <v>6</v>
      </c>
      <c r="F99" s="388" t="s">
        <v>810</v>
      </c>
      <c r="G99" s="390">
        <v>76000</v>
      </c>
      <c r="H99" s="935">
        <v>456000</v>
      </c>
      <c r="I99" s="688">
        <v>0.5</v>
      </c>
      <c r="J99" s="714">
        <v>228000</v>
      </c>
      <c r="K99" s="706">
        <v>228000</v>
      </c>
      <c r="L99" s="658"/>
      <c r="M99" s="658">
        <v>198</v>
      </c>
      <c r="N99" s="453" t="s">
        <v>986</v>
      </c>
      <c r="O99" s="453" t="s">
        <v>1019</v>
      </c>
      <c r="P99" s="452">
        <v>6</v>
      </c>
      <c r="Q99" s="452" t="s">
        <v>8</v>
      </c>
      <c r="R99" s="454">
        <v>74211.74253498546</v>
      </c>
      <c r="S99" s="455">
        <v>445270.45520991302</v>
      </c>
      <c r="T99" s="915">
        <f>SUM(S99:S101)</f>
        <v>450983.20054331544</v>
      </c>
      <c r="U99" s="456">
        <f>H99-T99</f>
        <v>5016.7994566845591</v>
      </c>
      <c r="V99" s="453" t="s">
        <v>1186</v>
      </c>
      <c r="W99" s="895">
        <f>T99</f>
        <v>450983.20054331544</v>
      </c>
      <c r="X99" s="43"/>
      <c r="Y99" s="43"/>
      <c r="Z99" s="43"/>
      <c r="AA99" s="43"/>
      <c r="AD99" s="43"/>
      <c r="AE99" s="43"/>
      <c r="AF99" s="43"/>
      <c r="AG99" s="43"/>
      <c r="AN99" s="43"/>
      <c r="AO99" s="43"/>
      <c r="AP99" s="43"/>
      <c r="AQ99" s="43"/>
    </row>
    <row r="100" spans="2:43" s="68" customFormat="1" x14ac:dyDescent="0.25">
      <c r="B100" s="429"/>
      <c r="C100" s="209"/>
      <c r="D100" s="70"/>
      <c r="E100" s="69"/>
      <c r="F100" s="69"/>
      <c r="G100" s="71"/>
      <c r="H100" s="933"/>
      <c r="I100" s="660"/>
      <c r="J100" s="710"/>
      <c r="K100" s="666"/>
      <c r="L100" s="645"/>
      <c r="M100" s="645">
        <v>197</v>
      </c>
      <c r="N100" s="165" t="s">
        <v>986</v>
      </c>
      <c r="O100" s="165" t="s">
        <v>1138</v>
      </c>
      <c r="P100" s="72">
        <v>6</v>
      </c>
      <c r="Q100" s="72" t="s">
        <v>8</v>
      </c>
      <c r="R100" s="168">
        <v>476.06211111687116</v>
      </c>
      <c r="S100" s="169">
        <v>2856.372666701227</v>
      </c>
      <c r="T100" s="913"/>
      <c r="U100" s="443"/>
      <c r="V100" s="165"/>
      <c r="W100" s="893"/>
    </row>
    <row r="101" spans="2:43" s="68" customFormat="1" x14ac:dyDescent="0.25">
      <c r="B101" s="429"/>
      <c r="C101" s="209"/>
      <c r="D101" s="70"/>
      <c r="E101" s="69"/>
      <c r="F101" s="69"/>
      <c r="G101" s="71"/>
      <c r="H101" s="933"/>
      <c r="I101" s="660"/>
      <c r="J101" s="710"/>
      <c r="K101" s="666"/>
      <c r="L101" s="645"/>
      <c r="M101" s="645">
        <v>194</v>
      </c>
      <c r="N101" s="165" t="s">
        <v>986</v>
      </c>
      <c r="O101" s="165" t="s">
        <v>1137</v>
      </c>
      <c r="P101" s="72">
        <v>6</v>
      </c>
      <c r="Q101" s="72" t="s">
        <v>8</v>
      </c>
      <c r="R101" s="168">
        <v>476.06211111687116</v>
      </c>
      <c r="S101" s="169">
        <v>2856.372666701227</v>
      </c>
      <c r="T101" s="913"/>
      <c r="U101" s="443"/>
      <c r="V101" s="165"/>
      <c r="W101" s="893"/>
    </row>
    <row r="102" spans="2:43" s="68" customFormat="1" x14ac:dyDescent="0.25">
      <c r="B102" s="450" t="s">
        <v>846</v>
      </c>
      <c r="C102" s="451" t="s">
        <v>869</v>
      </c>
      <c r="D102" s="389" t="s">
        <v>1169</v>
      </c>
      <c r="E102" s="388">
        <v>29001.599999999999</v>
      </c>
      <c r="F102" s="388" t="s">
        <v>810</v>
      </c>
      <c r="G102" s="390">
        <v>0.56999999999999995</v>
      </c>
      <c r="H102" s="935">
        <v>16530.911999999997</v>
      </c>
      <c r="I102" s="688">
        <v>0.5</v>
      </c>
      <c r="J102" s="714">
        <v>8265.4559999999983</v>
      </c>
      <c r="K102" s="706">
        <v>8265.4559999999983</v>
      </c>
      <c r="L102" s="658"/>
      <c r="M102" s="658">
        <v>908</v>
      </c>
      <c r="N102" s="453" t="s">
        <v>984</v>
      </c>
      <c r="O102" s="453" t="s">
        <v>1058</v>
      </c>
      <c r="P102" s="452">
        <v>3800</v>
      </c>
      <c r="Q102" s="452" t="s">
        <v>1169</v>
      </c>
      <c r="R102" s="454">
        <v>0.17038014143461935</v>
      </c>
      <c r="S102" s="455">
        <v>647.44453745155351</v>
      </c>
      <c r="T102" s="915">
        <f>SUM(S102:S104)</f>
        <v>1824.0897941990347</v>
      </c>
      <c r="U102" s="456">
        <f>H102-T102</f>
        <v>14706.822205800961</v>
      </c>
      <c r="V102" s="453"/>
      <c r="W102" s="895">
        <f>T102</f>
        <v>1824.0897941990347</v>
      </c>
    </row>
    <row r="103" spans="2:43" s="68" customFormat="1" ht="26.4" x14ac:dyDescent="0.25">
      <c r="B103" s="429"/>
      <c r="C103" s="209"/>
      <c r="D103" s="70"/>
      <c r="E103" s="69"/>
      <c r="F103" s="69"/>
      <c r="G103" s="71"/>
      <c r="H103" s="933"/>
      <c r="I103" s="660"/>
      <c r="J103" s="710"/>
      <c r="K103" s="666"/>
      <c r="L103" s="645"/>
      <c r="M103" s="645">
        <v>924</v>
      </c>
      <c r="N103" s="165" t="s">
        <v>980</v>
      </c>
      <c r="O103" s="165" t="s">
        <v>1058</v>
      </c>
      <c r="P103" s="72">
        <v>2500</v>
      </c>
      <c r="Q103" s="72" t="s">
        <v>1169</v>
      </c>
      <c r="R103" s="168">
        <v>0.17038014143461935</v>
      </c>
      <c r="S103" s="169">
        <v>425.95035358654837</v>
      </c>
      <c r="T103" s="912"/>
      <c r="U103" s="415"/>
      <c r="V103" s="165"/>
      <c r="W103" s="892"/>
    </row>
    <row r="104" spans="2:43" s="68" customFormat="1" x14ac:dyDescent="0.25">
      <c r="B104" s="429"/>
      <c r="C104" s="209"/>
      <c r="D104" s="70"/>
      <c r="E104" s="69"/>
      <c r="F104" s="69"/>
      <c r="G104" s="71"/>
      <c r="H104" s="933"/>
      <c r="I104" s="660"/>
      <c r="J104" s="710"/>
      <c r="K104" s="666"/>
      <c r="L104" s="645"/>
      <c r="M104" s="645">
        <v>205</v>
      </c>
      <c r="N104" s="165" t="s">
        <v>986</v>
      </c>
      <c r="O104" s="165" t="s">
        <v>1058</v>
      </c>
      <c r="P104" s="72">
        <v>4406</v>
      </c>
      <c r="Q104" s="72" t="s">
        <v>1169</v>
      </c>
      <c r="R104" s="168">
        <v>0.17038014143461935</v>
      </c>
      <c r="S104" s="169">
        <v>750.69490316093288</v>
      </c>
      <c r="T104" s="912"/>
      <c r="U104" s="415"/>
      <c r="V104" s="165"/>
      <c r="W104" s="892"/>
    </row>
    <row r="105" spans="2:43" s="68" customFormat="1" x14ac:dyDescent="0.25">
      <c r="B105" s="450" t="s">
        <v>847</v>
      </c>
      <c r="C105" s="451" t="s">
        <v>865</v>
      </c>
      <c r="D105" s="389" t="s">
        <v>1159</v>
      </c>
      <c r="E105" s="388">
        <v>7567.2</v>
      </c>
      <c r="F105" s="388" t="s">
        <v>810</v>
      </c>
      <c r="G105" s="390">
        <v>2.75</v>
      </c>
      <c r="H105" s="935">
        <v>20809.8</v>
      </c>
      <c r="I105" s="688">
        <v>0.5</v>
      </c>
      <c r="J105" s="714">
        <v>10404.9</v>
      </c>
      <c r="K105" s="706">
        <v>10404.9</v>
      </c>
      <c r="L105" s="658"/>
      <c r="M105" s="658">
        <v>201</v>
      </c>
      <c r="N105" s="453" t="s">
        <v>986</v>
      </c>
      <c r="O105" s="453" t="s">
        <v>981</v>
      </c>
      <c r="P105" s="452">
        <v>5287.2</v>
      </c>
      <c r="Q105" s="452" t="s">
        <v>1159</v>
      </c>
      <c r="R105" s="454">
        <v>2.7486950914297958</v>
      </c>
      <c r="S105" s="455">
        <v>14532.900687407617</v>
      </c>
      <c r="T105" s="915">
        <f>SUM(S105:S106)</f>
        <v>20799.925495867552</v>
      </c>
      <c r="U105" s="456">
        <f>H105-T105</f>
        <v>9.8745041324473277</v>
      </c>
      <c r="V105" s="453"/>
      <c r="W105" s="895">
        <f>T105</f>
        <v>20799.925495867552</v>
      </c>
    </row>
    <row r="106" spans="2:43" s="68" customFormat="1" x14ac:dyDescent="0.25">
      <c r="B106" s="429"/>
      <c r="C106" s="209"/>
      <c r="D106" s="70"/>
      <c r="E106" s="69"/>
      <c r="F106" s="69"/>
      <c r="G106" s="71"/>
      <c r="H106" s="933"/>
      <c r="I106" s="660"/>
      <c r="J106" s="710"/>
      <c r="K106" s="666"/>
      <c r="L106" s="645"/>
      <c r="M106" s="645">
        <v>904</v>
      </c>
      <c r="N106" s="165" t="s">
        <v>984</v>
      </c>
      <c r="O106" s="165" t="s">
        <v>981</v>
      </c>
      <c r="P106" s="72">
        <v>2280</v>
      </c>
      <c r="Q106" s="72" t="s">
        <v>1159</v>
      </c>
      <c r="R106" s="168">
        <v>2.7486950914297958</v>
      </c>
      <c r="S106" s="169">
        <v>6267.0248084599343</v>
      </c>
      <c r="T106" s="912"/>
      <c r="U106" s="415"/>
      <c r="V106" s="165"/>
      <c r="W106" s="892"/>
    </row>
    <row r="107" spans="2:43" s="68" customFormat="1" x14ac:dyDescent="0.25">
      <c r="B107" s="450" t="s">
        <v>844</v>
      </c>
      <c r="C107" s="451" t="s">
        <v>845</v>
      </c>
      <c r="D107" s="389" t="s">
        <v>1159</v>
      </c>
      <c r="E107" s="388">
        <v>87.13</v>
      </c>
      <c r="F107" s="388" t="s">
        <v>810</v>
      </c>
      <c r="G107" s="390">
        <v>24.310000000000002</v>
      </c>
      <c r="H107" s="935">
        <v>2118.1303000000003</v>
      </c>
      <c r="I107" s="688">
        <v>0.5</v>
      </c>
      <c r="J107" s="714">
        <v>1059.0651500000001</v>
      </c>
      <c r="K107" s="706">
        <v>1059.0651500000001</v>
      </c>
      <c r="L107" s="658"/>
      <c r="M107" s="658"/>
      <c r="N107" s="453"/>
      <c r="O107" s="453"/>
      <c r="P107" s="452"/>
      <c r="Q107" s="452"/>
      <c r="R107" s="454"/>
      <c r="S107" s="455"/>
      <c r="T107" s="915">
        <f>SUM(S107:S110)</f>
        <v>1003.4609420873576</v>
      </c>
      <c r="U107" s="456">
        <f>H107-T107</f>
        <v>1114.6693579126427</v>
      </c>
      <c r="V107" s="453"/>
      <c r="W107" s="895">
        <f>T107</f>
        <v>1003.4609420873576</v>
      </c>
    </row>
    <row r="108" spans="2:43" x14ac:dyDescent="0.25">
      <c r="B108" s="428"/>
      <c r="C108" s="261"/>
      <c r="D108" s="59"/>
      <c r="E108" s="58"/>
      <c r="F108" s="58"/>
      <c r="G108" s="61"/>
      <c r="H108" s="933"/>
      <c r="I108" s="660"/>
      <c r="J108" s="710"/>
      <c r="K108" s="666"/>
      <c r="L108" s="645"/>
      <c r="M108" s="645">
        <v>200</v>
      </c>
      <c r="N108" s="83" t="s">
        <v>986</v>
      </c>
      <c r="O108" s="83" t="s">
        <v>1140</v>
      </c>
      <c r="P108" s="46">
        <v>23.73452201116563</v>
      </c>
      <c r="Q108" s="46" t="s">
        <v>1159</v>
      </c>
      <c r="R108" s="63">
        <v>4.7346101188706111</v>
      </c>
      <c r="S108" s="65">
        <v>112.37370808062204</v>
      </c>
      <c r="T108" s="912"/>
      <c r="U108" s="415"/>
      <c r="V108" s="165"/>
      <c r="W108" s="892"/>
      <c r="X108" s="43"/>
      <c r="Y108" s="43"/>
      <c r="Z108" s="43"/>
      <c r="AA108" s="43"/>
      <c r="AD108" s="43"/>
      <c r="AE108" s="43"/>
      <c r="AF108" s="43"/>
      <c r="AG108" s="43"/>
      <c r="AN108" s="43"/>
      <c r="AO108" s="43"/>
      <c r="AP108" s="43"/>
      <c r="AQ108" s="43"/>
    </row>
    <row r="109" spans="2:43" x14ac:dyDescent="0.25">
      <c r="B109" s="428"/>
      <c r="C109" s="261"/>
      <c r="D109" s="59"/>
      <c r="E109" s="58"/>
      <c r="F109" s="58"/>
      <c r="G109" s="61"/>
      <c r="H109" s="933"/>
      <c r="I109" s="660"/>
      <c r="J109" s="710"/>
      <c r="K109" s="666"/>
      <c r="L109" s="645"/>
      <c r="M109" s="645">
        <v>199</v>
      </c>
      <c r="N109" s="83" t="s">
        <v>986</v>
      </c>
      <c r="O109" s="83" t="s">
        <v>1141</v>
      </c>
      <c r="P109" s="46">
        <v>23.73452201116563</v>
      </c>
      <c r="Q109" s="46" t="s">
        <v>1159</v>
      </c>
      <c r="R109" s="63">
        <v>10.227916666666665</v>
      </c>
      <c r="S109" s="65">
        <v>242.75471325336778</v>
      </c>
      <c r="T109" s="912"/>
      <c r="U109" s="415"/>
      <c r="V109" s="165"/>
      <c r="W109" s="892"/>
      <c r="X109" s="43"/>
      <c r="Y109" s="43"/>
      <c r="Z109" s="43"/>
      <c r="AA109" s="43"/>
      <c r="AD109" s="43"/>
      <c r="AE109" s="43"/>
      <c r="AF109" s="43"/>
      <c r="AG109" s="43"/>
      <c r="AN109" s="43"/>
      <c r="AO109" s="43"/>
      <c r="AP109" s="43"/>
      <c r="AQ109" s="43"/>
    </row>
    <row r="110" spans="2:43" x14ac:dyDescent="0.25">
      <c r="B110" s="428"/>
      <c r="C110" s="261"/>
      <c r="D110" s="59"/>
      <c r="E110" s="58"/>
      <c r="F110" s="58"/>
      <c r="G110" s="61"/>
      <c r="H110" s="933"/>
      <c r="I110" s="660"/>
      <c r="J110" s="710"/>
      <c r="K110" s="666"/>
      <c r="L110" s="645"/>
      <c r="M110" s="645">
        <v>206</v>
      </c>
      <c r="N110" s="83" t="s">
        <v>986</v>
      </c>
      <c r="O110" s="83" t="s">
        <v>1004</v>
      </c>
      <c r="P110" s="46">
        <v>63.388522011165627</v>
      </c>
      <c r="Q110" s="46" t="s">
        <v>1159</v>
      </c>
      <c r="R110" s="63">
        <v>10.227916666666665</v>
      </c>
      <c r="S110" s="65">
        <v>648.3325207533677</v>
      </c>
      <c r="T110" s="912"/>
      <c r="U110" s="415"/>
      <c r="V110" s="165"/>
      <c r="W110" s="892"/>
      <c r="X110" s="43"/>
      <c r="Y110" s="43"/>
      <c r="Z110" s="43"/>
      <c r="AA110" s="43"/>
      <c r="AD110" s="43"/>
      <c r="AE110" s="43"/>
      <c r="AF110" s="43"/>
      <c r="AG110" s="43"/>
      <c r="AN110" s="43"/>
      <c r="AO110" s="43"/>
      <c r="AP110" s="43"/>
      <c r="AQ110" s="43"/>
    </row>
    <row r="111" spans="2:43" s="68" customFormat="1" ht="26.4" x14ac:dyDescent="0.25">
      <c r="B111" s="450" t="s">
        <v>855</v>
      </c>
      <c r="C111" s="451" t="s">
        <v>854</v>
      </c>
      <c r="D111" s="389" t="s">
        <v>6</v>
      </c>
      <c r="E111" s="388">
        <v>282</v>
      </c>
      <c r="F111" s="388" t="s">
        <v>810</v>
      </c>
      <c r="G111" s="390">
        <v>10.79</v>
      </c>
      <c r="H111" s="935">
        <v>3042.7799999999997</v>
      </c>
      <c r="I111" s="688">
        <v>0.5</v>
      </c>
      <c r="J111" s="714">
        <v>1521.3899999999999</v>
      </c>
      <c r="K111" s="706">
        <v>1521.3899999999999</v>
      </c>
      <c r="L111" s="658"/>
      <c r="M111" s="658">
        <v>660</v>
      </c>
      <c r="N111" s="453" t="s">
        <v>996</v>
      </c>
      <c r="O111" s="453" t="s">
        <v>1126</v>
      </c>
      <c r="P111" s="452">
        <v>50</v>
      </c>
      <c r="Q111" s="452" t="s">
        <v>811</v>
      </c>
      <c r="R111" s="454">
        <v>119.01552777921779</v>
      </c>
      <c r="S111" s="455">
        <v>5950.7763889608896</v>
      </c>
      <c r="T111" s="915">
        <f>S111</f>
        <v>5950.7763889608896</v>
      </c>
      <c r="U111" s="456">
        <f>H111-T111</f>
        <v>-2907.9963889608898</v>
      </c>
      <c r="V111" s="453" t="s">
        <v>1198</v>
      </c>
      <c r="W111" s="895">
        <f t="shared" ref="W111:W113" si="6">T111</f>
        <v>5950.7763889608896</v>
      </c>
    </row>
    <row r="112" spans="2:43" s="68" customFormat="1" ht="26.4" x14ac:dyDescent="0.25">
      <c r="B112" s="450" t="s">
        <v>856</v>
      </c>
      <c r="C112" s="451" t="s">
        <v>857</v>
      </c>
      <c r="D112" s="389" t="s">
        <v>759</v>
      </c>
      <c r="E112" s="388">
        <v>2</v>
      </c>
      <c r="F112" s="388" t="s">
        <v>810</v>
      </c>
      <c r="G112" s="390">
        <v>679.52</v>
      </c>
      <c r="H112" s="935">
        <v>1359.04</v>
      </c>
      <c r="I112" s="688">
        <v>0.5</v>
      </c>
      <c r="J112" s="714">
        <v>679.52</v>
      </c>
      <c r="K112" s="706">
        <v>679.52</v>
      </c>
      <c r="L112" s="658"/>
      <c r="M112" s="658">
        <v>1234</v>
      </c>
      <c r="N112" s="453" t="s">
        <v>1060</v>
      </c>
      <c r="O112" s="453" t="s">
        <v>1061</v>
      </c>
      <c r="P112" s="452">
        <v>2</v>
      </c>
      <c r="Q112" s="452" t="s">
        <v>8</v>
      </c>
      <c r="R112" s="454">
        <v>679.51599593835135</v>
      </c>
      <c r="S112" s="455">
        <v>1359.0319918767027</v>
      </c>
      <c r="T112" s="915">
        <f>S112</f>
        <v>1359.0319918767027</v>
      </c>
      <c r="U112" s="456">
        <f>H112-T112</f>
        <v>8.0081232972588623E-3</v>
      </c>
      <c r="V112" s="453"/>
      <c r="W112" s="895">
        <f t="shared" si="6"/>
        <v>1359.0319918767027</v>
      </c>
    </row>
    <row r="113" spans="2:43" s="68" customFormat="1" ht="26.4" x14ac:dyDescent="0.25">
      <c r="B113" s="450" t="s">
        <v>858</v>
      </c>
      <c r="C113" s="451" t="s">
        <v>859</v>
      </c>
      <c r="D113" s="389" t="s">
        <v>1159</v>
      </c>
      <c r="E113" s="388">
        <v>13.8</v>
      </c>
      <c r="F113" s="388" t="s">
        <v>810</v>
      </c>
      <c r="G113" s="390">
        <v>13.49</v>
      </c>
      <c r="H113" s="935">
        <v>186.16200000000001</v>
      </c>
      <c r="I113" s="688">
        <v>0.5</v>
      </c>
      <c r="J113" s="714">
        <v>93.081000000000003</v>
      </c>
      <c r="K113" s="706">
        <v>93.081000000000003</v>
      </c>
      <c r="L113" s="658"/>
      <c r="M113" s="658">
        <v>1236</v>
      </c>
      <c r="N113" s="453" t="s">
        <v>1060</v>
      </c>
      <c r="O113" s="453" t="s">
        <v>1006</v>
      </c>
      <c r="P113" s="452">
        <v>98.174770424681029</v>
      </c>
      <c r="Q113" s="452" t="s">
        <v>1159</v>
      </c>
      <c r="R113" s="454">
        <v>3.2598954916814042</v>
      </c>
      <c r="S113" s="455">
        <v>320.03949150427457</v>
      </c>
      <c r="T113" s="915">
        <f>SUM(S113:S113)</f>
        <v>320.03949150427457</v>
      </c>
      <c r="U113" s="456">
        <f>H113-T113</f>
        <v>-133.87749150427456</v>
      </c>
      <c r="V113" s="453"/>
      <c r="W113" s="895">
        <f t="shared" si="6"/>
        <v>320.03949150427457</v>
      </c>
    </row>
    <row r="114" spans="2:43" s="68" customFormat="1" ht="26.4" x14ac:dyDescent="0.25">
      <c r="B114" s="450" t="s">
        <v>886</v>
      </c>
      <c r="C114" s="451" t="s">
        <v>885</v>
      </c>
      <c r="D114" s="389" t="s">
        <v>1159</v>
      </c>
      <c r="E114" s="388">
        <v>183.99999999999997</v>
      </c>
      <c r="F114" s="388" t="s">
        <v>810</v>
      </c>
      <c r="G114" s="390">
        <v>13.49</v>
      </c>
      <c r="H114" s="935">
        <v>2482.16</v>
      </c>
      <c r="I114" s="688">
        <v>0.5</v>
      </c>
      <c r="J114" s="714">
        <v>1241.08</v>
      </c>
      <c r="K114" s="706">
        <v>1241.08</v>
      </c>
      <c r="L114" s="658"/>
      <c r="M114" s="658">
        <v>769</v>
      </c>
      <c r="N114" s="453" t="s">
        <v>1112</v>
      </c>
      <c r="O114" s="453" t="s">
        <v>1004</v>
      </c>
      <c r="P114" s="452">
        <v>1.62</v>
      </c>
      <c r="Q114" s="452" t="s">
        <v>1159</v>
      </c>
      <c r="R114" s="454">
        <v>10.227916666666665</v>
      </c>
      <c r="S114" s="455">
        <v>16.569224999999999</v>
      </c>
      <c r="T114" s="915">
        <f>SUM(S114:S121)</f>
        <v>2480.5550867047818</v>
      </c>
      <c r="U114" s="456">
        <f>H114-T114</f>
        <v>1.6049132952180116</v>
      </c>
      <c r="V114" s="453"/>
      <c r="W114" s="895">
        <f>T114</f>
        <v>2480.5550867047818</v>
      </c>
    </row>
    <row r="115" spans="2:43" ht="26.4" x14ac:dyDescent="0.25">
      <c r="B115" s="428"/>
      <c r="C115" s="261"/>
      <c r="D115" s="59"/>
      <c r="E115" s="58"/>
      <c r="F115" s="58"/>
      <c r="G115" s="61"/>
      <c r="H115" s="933"/>
      <c r="I115" s="660"/>
      <c r="J115" s="710"/>
      <c r="K115" s="666"/>
      <c r="L115" s="645"/>
      <c r="M115" s="645">
        <v>770</v>
      </c>
      <c r="N115" s="83" t="s">
        <v>1112</v>
      </c>
      <c r="O115" s="83" t="s">
        <v>1006</v>
      </c>
      <c r="P115" s="46">
        <v>1.62</v>
      </c>
      <c r="Q115" s="46" t="s">
        <v>1159</v>
      </c>
      <c r="R115" s="63">
        <v>3.2598954916814042</v>
      </c>
      <c r="S115" s="65">
        <v>5.2810306965238754</v>
      </c>
      <c r="T115" s="912"/>
      <c r="U115" s="188"/>
      <c r="V115" s="83"/>
      <c r="W115" s="892"/>
      <c r="X115" s="43"/>
      <c r="Y115" s="43"/>
      <c r="Z115" s="43"/>
      <c r="AA115" s="43"/>
      <c r="AD115" s="43"/>
      <c r="AE115" s="43"/>
      <c r="AF115" s="43"/>
      <c r="AG115" s="43"/>
      <c r="AN115" s="43"/>
      <c r="AO115" s="43"/>
      <c r="AP115" s="43"/>
      <c r="AQ115" s="43"/>
    </row>
    <row r="116" spans="2:43" ht="26.4" x14ac:dyDescent="0.25">
      <c r="B116" s="428"/>
      <c r="C116" s="261"/>
      <c r="D116" s="59"/>
      <c r="E116" s="58"/>
      <c r="F116" s="58"/>
      <c r="G116" s="61"/>
      <c r="H116" s="933"/>
      <c r="I116" s="660"/>
      <c r="J116" s="710"/>
      <c r="K116" s="666"/>
      <c r="L116" s="645"/>
      <c r="M116" s="645">
        <v>774</v>
      </c>
      <c r="N116" s="83" t="s">
        <v>1115</v>
      </c>
      <c r="O116" s="83" t="s">
        <v>1004</v>
      </c>
      <c r="P116" s="46">
        <v>1.1992819508295287</v>
      </c>
      <c r="Q116" s="46" t="s">
        <v>1159</v>
      </c>
      <c r="R116" s="63">
        <v>10.227916666666665</v>
      </c>
      <c r="S116" s="65">
        <v>12.266155852921848</v>
      </c>
      <c r="T116" s="912"/>
      <c r="U116" s="188"/>
      <c r="V116" s="83"/>
      <c r="W116" s="892"/>
      <c r="X116" s="43"/>
      <c r="Y116" s="43"/>
      <c r="Z116" s="43"/>
      <c r="AA116" s="43"/>
      <c r="AD116" s="43"/>
      <c r="AE116" s="43"/>
      <c r="AF116" s="43"/>
      <c r="AG116" s="43"/>
      <c r="AN116" s="43"/>
      <c r="AO116" s="43"/>
      <c r="AP116" s="43"/>
      <c r="AQ116" s="43"/>
    </row>
    <row r="117" spans="2:43" ht="26.4" x14ac:dyDescent="0.25">
      <c r="B117" s="428"/>
      <c r="C117" s="261"/>
      <c r="D117" s="59"/>
      <c r="E117" s="58"/>
      <c r="F117" s="58"/>
      <c r="G117" s="61"/>
      <c r="H117" s="933"/>
      <c r="I117" s="660"/>
      <c r="J117" s="710"/>
      <c r="K117" s="666"/>
      <c r="L117" s="645"/>
      <c r="M117" s="645">
        <v>775</v>
      </c>
      <c r="N117" s="83" t="s">
        <v>1115</v>
      </c>
      <c r="O117" s="83" t="s">
        <v>1006</v>
      </c>
      <c r="P117" s="46">
        <v>1.1992819508295287</v>
      </c>
      <c r="Q117" s="46" t="s">
        <v>1159</v>
      </c>
      <c r="R117" s="63">
        <v>3.2598954916814042</v>
      </c>
      <c r="S117" s="65">
        <v>3.9095338247640603</v>
      </c>
      <c r="T117" s="912"/>
      <c r="U117" s="188"/>
      <c r="V117" s="83"/>
      <c r="W117" s="892"/>
      <c r="X117" s="43"/>
      <c r="Y117" s="43"/>
      <c r="Z117" s="43"/>
      <c r="AA117" s="43"/>
      <c r="AD117" s="43"/>
      <c r="AE117" s="43"/>
      <c r="AF117" s="43"/>
      <c r="AG117" s="43"/>
      <c r="AN117" s="43"/>
      <c r="AO117" s="43"/>
      <c r="AP117" s="43"/>
      <c r="AQ117" s="43"/>
    </row>
    <row r="118" spans="2:43" ht="26.4" x14ac:dyDescent="0.25">
      <c r="B118" s="428"/>
      <c r="C118" s="261"/>
      <c r="D118" s="59"/>
      <c r="E118" s="58"/>
      <c r="F118" s="58"/>
      <c r="G118" s="61"/>
      <c r="H118" s="933"/>
      <c r="I118" s="660"/>
      <c r="J118" s="710"/>
      <c r="K118" s="666"/>
      <c r="L118" s="645"/>
      <c r="M118" s="645">
        <v>779</v>
      </c>
      <c r="N118" s="83" t="s">
        <v>1116</v>
      </c>
      <c r="O118" s="83" t="s">
        <v>1014</v>
      </c>
      <c r="P118" s="46">
        <v>1.1992819508295287</v>
      </c>
      <c r="Q118" s="46" t="s">
        <v>1159</v>
      </c>
      <c r="R118" s="63">
        <v>10.227916666666665</v>
      </c>
      <c r="S118" s="65">
        <v>12.266155852921848</v>
      </c>
      <c r="T118" s="912"/>
      <c r="U118" s="188"/>
      <c r="V118" s="83"/>
      <c r="W118" s="892"/>
      <c r="X118" s="43"/>
      <c r="Y118" s="43"/>
      <c r="Z118" s="43"/>
      <c r="AA118" s="43"/>
      <c r="AD118" s="43"/>
      <c r="AE118" s="43"/>
      <c r="AF118" s="43"/>
      <c r="AG118" s="43"/>
      <c r="AN118" s="43"/>
      <c r="AO118" s="43"/>
      <c r="AP118" s="43"/>
      <c r="AQ118" s="43"/>
    </row>
    <row r="119" spans="2:43" ht="26.4" x14ac:dyDescent="0.25">
      <c r="B119" s="428"/>
      <c r="C119" s="261"/>
      <c r="D119" s="59"/>
      <c r="E119" s="58"/>
      <c r="F119" s="58"/>
      <c r="G119" s="61"/>
      <c r="H119" s="933"/>
      <c r="I119" s="660"/>
      <c r="J119" s="710"/>
      <c r="K119" s="666"/>
      <c r="L119" s="645"/>
      <c r="M119" s="645">
        <v>780</v>
      </c>
      <c r="N119" s="83" t="s">
        <v>1116</v>
      </c>
      <c r="O119" s="83" t="s">
        <v>1006</v>
      </c>
      <c r="P119" s="46">
        <v>1.1992819508295287</v>
      </c>
      <c r="Q119" s="46" t="s">
        <v>1159</v>
      </c>
      <c r="R119" s="63">
        <v>3.2598954916814042</v>
      </c>
      <c r="S119" s="65">
        <v>3.9095338247640603</v>
      </c>
      <c r="T119" s="912"/>
      <c r="U119" s="188"/>
      <c r="V119" s="83"/>
      <c r="W119" s="892"/>
      <c r="X119" s="43"/>
      <c r="Y119" s="43"/>
      <c r="Z119" s="43"/>
      <c r="AA119" s="43"/>
      <c r="AD119" s="43"/>
      <c r="AE119" s="43"/>
      <c r="AF119" s="43"/>
      <c r="AG119" s="43"/>
      <c r="AN119" s="43"/>
      <c r="AO119" s="43"/>
      <c r="AP119" s="43"/>
      <c r="AQ119" s="43"/>
    </row>
    <row r="120" spans="2:43" ht="26.4" x14ac:dyDescent="0.25">
      <c r="B120" s="428"/>
      <c r="C120" s="261"/>
      <c r="D120" s="59"/>
      <c r="E120" s="58"/>
      <c r="F120" s="58"/>
      <c r="G120" s="61"/>
      <c r="H120" s="933"/>
      <c r="I120" s="660"/>
      <c r="J120" s="710"/>
      <c r="K120" s="666"/>
      <c r="L120" s="645"/>
      <c r="M120" s="645">
        <v>785</v>
      </c>
      <c r="N120" s="83" t="s">
        <v>1110</v>
      </c>
      <c r="O120" s="83" t="s">
        <v>1139</v>
      </c>
      <c r="P120" s="46">
        <v>179.8922926244293</v>
      </c>
      <c r="Q120" s="46" t="s">
        <v>1159</v>
      </c>
      <c r="R120" s="63">
        <v>10.227916666666665</v>
      </c>
      <c r="S120" s="65">
        <v>1839.9233779382773</v>
      </c>
      <c r="T120" s="912"/>
      <c r="U120" s="188"/>
      <c r="V120" s="83"/>
      <c r="W120" s="892"/>
      <c r="X120" s="43"/>
      <c r="Y120" s="43"/>
      <c r="Z120" s="43"/>
      <c r="AA120" s="43"/>
      <c r="AD120" s="43"/>
      <c r="AE120" s="43"/>
      <c r="AF120" s="43"/>
      <c r="AG120" s="43"/>
      <c r="AN120" s="43"/>
      <c r="AO120" s="43"/>
      <c r="AP120" s="43"/>
      <c r="AQ120" s="43"/>
    </row>
    <row r="121" spans="2:43" ht="26.4" x14ac:dyDescent="0.25">
      <c r="B121" s="428"/>
      <c r="C121" s="634"/>
      <c r="D121" s="59"/>
      <c r="E121" s="58"/>
      <c r="F121" s="58"/>
      <c r="G121" s="61"/>
      <c r="H121" s="933"/>
      <c r="I121" s="660"/>
      <c r="J121" s="710"/>
      <c r="K121" s="666"/>
      <c r="L121" s="645"/>
      <c r="M121" s="645">
        <v>786</v>
      </c>
      <c r="N121" s="83" t="s">
        <v>1110</v>
      </c>
      <c r="O121" s="83" t="s">
        <v>1006</v>
      </c>
      <c r="P121" s="417">
        <v>179.8922926244293</v>
      </c>
      <c r="Q121" s="417" t="s">
        <v>1159</v>
      </c>
      <c r="R121" s="63">
        <v>3.2598954916814042</v>
      </c>
      <c r="S121" s="65">
        <v>586.43007371460897</v>
      </c>
      <c r="T121" s="912"/>
      <c r="U121" s="188"/>
      <c r="V121" s="83"/>
      <c r="W121" s="892"/>
      <c r="X121" s="43"/>
      <c r="Y121" s="43"/>
      <c r="Z121" s="43"/>
      <c r="AA121" s="43"/>
      <c r="AD121" s="43"/>
      <c r="AE121" s="43"/>
      <c r="AF121" s="43"/>
      <c r="AG121" s="43"/>
      <c r="AN121" s="43"/>
      <c r="AO121" s="43"/>
      <c r="AP121" s="43"/>
      <c r="AQ121" s="43"/>
    </row>
    <row r="122" spans="2:43" ht="26.4" x14ac:dyDescent="0.25">
      <c r="B122" s="450" t="s">
        <v>254</v>
      </c>
      <c r="C122" s="451" t="s">
        <v>890</v>
      </c>
      <c r="D122" s="389" t="s">
        <v>759</v>
      </c>
      <c r="E122" s="388">
        <v>10</v>
      </c>
      <c r="F122" s="388" t="s">
        <v>810</v>
      </c>
      <c r="G122" s="390">
        <v>68.150000000000006</v>
      </c>
      <c r="H122" s="935">
        <v>681.5</v>
      </c>
      <c r="I122" s="688">
        <v>0.5</v>
      </c>
      <c r="J122" s="714">
        <v>340.75</v>
      </c>
      <c r="K122" s="706">
        <v>340.75</v>
      </c>
      <c r="L122" s="658"/>
      <c r="M122" s="658">
        <v>694</v>
      </c>
      <c r="N122" s="453" t="s">
        <v>1049</v>
      </c>
      <c r="O122" s="453" t="s">
        <v>1056</v>
      </c>
      <c r="P122" s="452">
        <v>10</v>
      </c>
      <c r="Q122" s="452" t="s">
        <v>8</v>
      </c>
      <c r="R122" s="454">
        <v>68.152056573847744</v>
      </c>
      <c r="S122" s="455">
        <v>681.52056573847744</v>
      </c>
      <c r="T122" s="915">
        <f>S122</f>
        <v>681.52056573847744</v>
      </c>
      <c r="U122" s="456">
        <f>H122-T122</f>
        <v>-2.0565738477444029E-2</v>
      </c>
      <c r="V122" s="453"/>
      <c r="W122" s="895">
        <f t="shared" ref="W122:W123" si="7">T122</f>
        <v>681.52056573847744</v>
      </c>
      <c r="X122" s="43"/>
      <c r="Y122" s="43"/>
      <c r="Z122" s="43"/>
      <c r="AA122" s="43"/>
      <c r="AD122" s="43"/>
      <c r="AE122" s="43"/>
      <c r="AF122" s="43"/>
      <c r="AG122" s="43"/>
      <c r="AN122" s="43"/>
      <c r="AO122" s="43"/>
      <c r="AP122" s="43"/>
      <c r="AQ122" s="43"/>
    </row>
    <row r="123" spans="2:43" ht="26.4" x14ac:dyDescent="0.25">
      <c r="B123" s="450" t="s">
        <v>255</v>
      </c>
      <c r="C123" s="451" t="s">
        <v>872</v>
      </c>
      <c r="D123" s="389" t="s">
        <v>759</v>
      </c>
      <c r="E123" s="388">
        <v>2</v>
      </c>
      <c r="F123" s="388" t="s">
        <v>810</v>
      </c>
      <c r="G123" s="390">
        <v>374.34</v>
      </c>
      <c r="H123" s="935">
        <v>748.68</v>
      </c>
      <c r="I123" s="688">
        <v>0.5</v>
      </c>
      <c r="J123" s="714">
        <v>374.34</v>
      </c>
      <c r="K123" s="706">
        <v>374.34</v>
      </c>
      <c r="L123" s="658"/>
      <c r="M123" s="658">
        <v>1072</v>
      </c>
      <c r="N123" s="453" t="s">
        <v>999</v>
      </c>
      <c r="O123" s="453" t="s">
        <v>1057</v>
      </c>
      <c r="P123" s="452">
        <v>2</v>
      </c>
      <c r="Q123" s="452" t="s">
        <v>8</v>
      </c>
      <c r="R123" s="454">
        <v>374.33516870613107</v>
      </c>
      <c r="S123" s="455">
        <v>748.67033741226214</v>
      </c>
      <c r="T123" s="915">
        <f>S123</f>
        <v>748.67033741226214</v>
      </c>
      <c r="U123" s="456">
        <f>H123-T123</f>
        <v>9.662587737807371E-3</v>
      </c>
      <c r="V123" s="453"/>
      <c r="W123" s="895">
        <f t="shared" si="7"/>
        <v>748.67033741226214</v>
      </c>
      <c r="X123" s="43"/>
      <c r="Y123" s="43"/>
      <c r="Z123" s="43"/>
      <c r="AA123" s="43"/>
      <c r="AD123" s="43"/>
      <c r="AE123" s="43"/>
      <c r="AF123" s="43"/>
      <c r="AG123" s="43"/>
      <c r="AN123" s="43"/>
      <c r="AO123" s="43"/>
      <c r="AP123" s="43"/>
      <c r="AQ123" s="43"/>
    </row>
    <row r="124" spans="2:43" x14ac:dyDescent="0.25">
      <c r="B124" s="429" t="s">
        <v>699</v>
      </c>
      <c r="C124" s="209"/>
      <c r="D124" s="70" t="s">
        <v>1169</v>
      </c>
      <c r="E124" s="69"/>
      <c r="F124" s="69" t="s">
        <v>732</v>
      </c>
      <c r="G124" s="71">
        <v>6</v>
      </c>
      <c r="H124" s="933">
        <v>0</v>
      </c>
      <c r="I124" s="660">
        <v>0.5</v>
      </c>
      <c r="J124" s="710">
        <v>0</v>
      </c>
      <c r="K124" s="666">
        <v>0</v>
      </c>
      <c r="L124" s="645"/>
      <c r="M124" s="645"/>
      <c r="N124" s="165"/>
      <c r="O124" s="165"/>
      <c r="P124" s="72"/>
      <c r="Q124" s="72"/>
      <c r="R124" s="168"/>
      <c r="S124" s="169"/>
      <c r="T124" s="912"/>
      <c r="U124" s="415"/>
      <c r="V124" s="165"/>
      <c r="W124" s="892"/>
      <c r="X124" s="43"/>
      <c r="Y124" s="43"/>
      <c r="Z124" s="43"/>
      <c r="AA124" s="43"/>
      <c r="AD124" s="43"/>
      <c r="AE124" s="43"/>
      <c r="AF124" s="43"/>
      <c r="AG124" s="43"/>
      <c r="AN124" s="43"/>
      <c r="AO124" s="43"/>
      <c r="AP124" s="43"/>
      <c r="AQ124" s="43"/>
    </row>
    <row r="125" spans="2:43" x14ac:dyDescent="0.25">
      <c r="B125" s="429" t="s">
        <v>305</v>
      </c>
      <c r="C125" s="209"/>
      <c r="D125" s="70" t="s">
        <v>201</v>
      </c>
      <c r="E125" s="69"/>
      <c r="F125" s="69" t="s">
        <v>770</v>
      </c>
      <c r="G125" s="71">
        <v>45</v>
      </c>
      <c r="H125" s="933">
        <v>0</v>
      </c>
      <c r="I125" s="660"/>
      <c r="J125" s="710">
        <v>0</v>
      </c>
      <c r="K125" s="666">
        <v>0</v>
      </c>
      <c r="L125" s="645"/>
      <c r="M125" s="645"/>
      <c r="N125" s="165"/>
      <c r="O125" s="165"/>
      <c r="P125" s="72"/>
      <c r="Q125" s="72"/>
      <c r="R125" s="168"/>
      <c r="S125" s="169"/>
      <c r="T125" s="912"/>
      <c r="U125" s="415"/>
      <c r="V125" s="165"/>
      <c r="W125" s="892"/>
      <c r="X125" s="43"/>
      <c r="Y125" s="43"/>
      <c r="Z125" s="43"/>
      <c r="AA125" s="43"/>
      <c r="AD125" s="43"/>
      <c r="AE125" s="43"/>
      <c r="AF125" s="43"/>
      <c r="AG125" s="43"/>
      <c r="AN125" s="43"/>
      <c r="AO125" s="43"/>
      <c r="AP125" s="43"/>
      <c r="AQ125" s="43"/>
    </row>
    <row r="126" spans="2:43" ht="52.8" x14ac:dyDescent="0.25">
      <c r="B126" s="450" t="s">
        <v>766</v>
      </c>
      <c r="C126" s="451" t="s">
        <v>874</v>
      </c>
      <c r="D126" s="389" t="s">
        <v>1159</v>
      </c>
      <c r="E126" s="388">
        <v>682</v>
      </c>
      <c r="F126" s="388" t="s">
        <v>810</v>
      </c>
      <c r="G126" s="390">
        <v>26.61</v>
      </c>
      <c r="H126" s="935">
        <v>18148.02</v>
      </c>
      <c r="I126" s="688">
        <v>0.5</v>
      </c>
      <c r="J126" s="714">
        <v>9074.01</v>
      </c>
      <c r="K126" s="706">
        <v>9074.01</v>
      </c>
      <c r="L126" s="658"/>
      <c r="M126" s="658">
        <v>636</v>
      </c>
      <c r="N126" s="453" t="s">
        <v>1013</v>
      </c>
      <c r="O126" s="453" t="s">
        <v>1052</v>
      </c>
      <c r="P126" s="452">
        <v>198</v>
      </c>
      <c r="Q126" s="452" t="s">
        <v>1169</v>
      </c>
      <c r="R126" s="454">
        <v>0.37493847476795272</v>
      </c>
      <c r="S126" s="455">
        <v>74.237818004054645</v>
      </c>
      <c r="T126" s="915">
        <f>SUM(S126:S130)</f>
        <v>29277.382381600775</v>
      </c>
      <c r="U126" s="456">
        <f>H126-T126</f>
        <v>-11129.362381600775</v>
      </c>
      <c r="V126" s="453" t="s">
        <v>1194</v>
      </c>
      <c r="W126" s="895">
        <f>T126</f>
        <v>29277.382381600775</v>
      </c>
      <c r="X126" s="43"/>
      <c r="Y126" s="43"/>
      <c r="Z126" s="43"/>
      <c r="AA126" s="43"/>
      <c r="AD126" s="43"/>
      <c r="AE126" s="43"/>
      <c r="AF126" s="43"/>
      <c r="AG126" s="43"/>
      <c r="AN126" s="43"/>
      <c r="AO126" s="43"/>
      <c r="AP126" s="43"/>
      <c r="AQ126" s="43"/>
    </row>
    <row r="127" spans="2:43" x14ac:dyDescent="0.25">
      <c r="B127" s="429"/>
      <c r="C127" s="209"/>
      <c r="D127" s="70"/>
      <c r="E127" s="69"/>
      <c r="F127" s="69"/>
      <c r="G127" s="71"/>
      <c r="H127" s="933"/>
      <c r="I127" s="660"/>
      <c r="J127" s="710"/>
      <c r="K127" s="666"/>
      <c r="L127" s="645"/>
      <c r="M127" s="645">
        <v>634</v>
      </c>
      <c r="N127" s="165" t="s">
        <v>1013</v>
      </c>
      <c r="O127" s="165" t="s">
        <v>1015</v>
      </c>
      <c r="P127" s="419">
        <v>1485</v>
      </c>
      <c r="Q127" s="419" t="s">
        <v>1159</v>
      </c>
      <c r="R127" s="168">
        <v>13.319887051809349</v>
      </c>
      <c r="S127" s="169">
        <v>19780.032271936885</v>
      </c>
      <c r="T127" s="913"/>
      <c r="U127" s="443"/>
      <c r="V127" s="165"/>
      <c r="W127" s="892"/>
      <c r="X127" s="43"/>
      <c r="Y127" s="43"/>
      <c r="Z127" s="43"/>
      <c r="AA127" s="43"/>
      <c r="AD127" s="43"/>
      <c r="AE127" s="43"/>
      <c r="AF127" s="43"/>
      <c r="AG127" s="43"/>
      <c r="AN127" s="43"/>
      <c r="AO127" s="43"/>
      <c r="AP127" s="43"/>
      <c r="AQ127" s="43"/>
    </row>
    <row r="128" spans="2:43" x14ac:dyDescent="0.25">
      <c r="B128" s="429"/>
      <c r="C128" s="209"/>
      <c r="D128" s="70"/>
      <c r="E128" s="69"/>
      <c r="F128" s="69"/>
      <c r="G128" s="71"/>
      <c r="H128" s="933"/>
      <c r="I128" s="660"/>
      <c r="J128" s="710"/>
      <c r="K128" s="666"/>
      <c r="L128" s="645"/>
      <c r="M128" s="645">
        <v>635</v>
      </c>
      <c r="N128" s="165" t="s">
        <v>1013</v>
      </c>
      <c r="O128" s="165" t="s">
        <v>1003</v>
      </c>
      <c r="P128" s="72">
        <v>18</v>
      </c>
      <c r="Q128" s="72" t="s">
        <v>1159</v>
      </c>
      <c r="R128" s="168">
        <v>13.120682447576288</v>
      </c>
      <c r="S128" s="169">
        <f>R128*P128</f>
        <v>236.17228405637317</v>
      </c>
      <c r="T128" s="913"/>
      <c r="U128" s="443"/>
      <c r="V128" s="165"/>
      <c r="W128" s="892"/>
      <c r="X128" s="43"/>
      <c r="Y128" s="43"/>
      <c r="Z128" s="43"/>
      <c r="AA128" s="43"/>
      <c r="AD128" s="43"/>
      <c r="AE128" s="43"/>
      <c r="AF128" s="43"/>
      <c r="AG128" s="43"/>
      <c r="AN128" s="43"/>
      <c r="AO128" s="43"/>
      <c r="AP128" s="43"/>
      <c r="AQ128" s="43"/>
    </row>
    <row r="129" spans="2:43" x14ac:dyDescent="0.25">
      <c r="B129" s="429"/>
      <c r="C129" s="209"/>
      <c r="D129" s="70"/>
      <c r="E129" s="69"/>
      <c r="F129" s="69"/>
      <c r="G129" s="71"/>
      <c r="H129" s="933"/>
      <c r="I129" s="660"/>
      <c r="J129" s="710"/>
      <c r="K129" s="666"/>
      <c r="L129" s="645"/>
      <c r="M129" s="645">
        <v>637</v>
      </c>
      <c r="N129" s="165" t="s">
        <v>1013</v>
      </c>
      <c r="O129" s="165" t="s">
        <v>1014</v>
      </c>
      <c r="P129" s="72">
        <v>681.12900000000002</v>
      </c>
      <c r="Q129" s="72" t="s">
        <v>1159</v>
      </c>
      <c r="R129" s="168">
        <v>10.227916666666665</v>
      </c>
      <c r="S129" s="169">
        <v>6966.5306512499992</v>
      </c>
      <c r="T129" s="913"/>
      <c r="U129" s="443"/>
      <c r="V129" s="165"/>
      <c r="W129" s="892"/>
      <c r="X129" s="43"/>
      <c r="Y129" s="43"/>
      <c r="Z129" s="43"/>
      <c r="AA129" s="43"/>
      <c r="AD129" s="43"/>
      <c r="AE129" s="43"/>
      <c r="AF129" s="43"/>
      <c r="AG129" s="43"/>
      <c r="AN129" s="43"/>
      <c r="AO129" s="43"/>
      <c r="AP129" s="43"/>
      <c r="AQ129" s="43"/>
    </row>
    <row r="130" spans="2:43" x14ac:dyDescent="0.25">
      <c r="B130" s="429"/>
      <c r="C130" s="209"/>
      <c r="D130" s="70"/>
      <c r="E130" s="69"/>
      <c r="F130" s="69"/>
      <c r="G130" s="71"/>
      <c r="H130" s="933"/>
      <c r="I130" s="660"/>
      <c r="J130" s="710"/>
      <c r="K130" s="666"/>
      <c r="L130" s="645"/>
      <c r="M130" s="645">
        <v>638</v>
      </c>
      <c r="N130" s="165" t="s">
        <v>1013</v>
      </c>
      <c r="O130" s="165" t="s">
        <v>1006</v>
      </c>
      <c r="P130" s="72">
        <v>681.12900000000002</v>
      </c>
      <c r="Q130" s="72" t="s">
        <v>1159</v>
      </c>
      <c r="R130" s="168">
        <v>3.2598954916814042</v>
      </c>
      <c r="S130" s="169">
        <v>2220.4093563534634</v>
      </c>
      <c r="T130" s="913"/>
      <c r="U130" s="443"/>
      <c r="V130" s="165"/>
      <c r="W130" s="892"/>
      <c r="X130" s="43"/>
      <c r="Y130" s="43"/>
      <c r="Z130" s="43"/>
      <c r="AA130" s="43"/>
      <c r="AD130" s="43"/>
      <c r="AE130" s="43"/>
      <c r="AF130" s="43"/>
      <c r="AG130" s="43"/>
      <c r="AN130" s="43"/>
      <c r="AO130" s="43"/>
      <c r="AP130" s="43"/>
      <c r="AQ130" s="43"/>
    </row>
    <row r="131" spans="2:43" x14ac:dyDescent="0.25">
      <c r="B131" s="429"/>
      <c r="C131" s="451" t="s">
        <v>875</v>
      </c>
      <c r="D131" s="389" t="s">
        <v>759</v>
      </c>
      <c r="E131" s="388">
        <v>3</v>
      </c>
      <c r="F131" s="388" t="s">
        <v>810</v>
      </c>
      <c r="G131" s="390">
        <v>679.52</v>
      </c>
      <c r="H131" s="935">
        <v>2038.56</v>
      </c>
      <c r="I131" s="688">
        <v>0.5</v>
      </c>
      <c r="J131" s="714">
        <v>1019.28</v>
      </c>
      <c r="K131" s="706">
        <v>1019.28</v>
      </c>
      <c r="L131" s="658"/>
      <c r="M131" s="658">
        <v>633</v>
      </c>
      <c r="N131" s="453" t="s">
        <v>1013</v>
      </c>
      <c r="O131" s="453" t="s">
        <v>1007</v>
      </c>
      <c r="P131" s="452">
        <v>3</v>
      </c>
      <c r="Q131" s="452" t="s">
        <v>8</v>
      </c>
      <c r="R131" s="454">
        <v>679.51599593835135</v>
      </c>
      <c r="S131" s="455">
        <v>2038.5479878150541</v>
      </c>
      <c r="T131" s="915">
        <f>S131</f>
        <v>2038.5479878150541</v>
      </c>
      <c r="U131" s="456">
        <f>H131-T131</f>
        <v>1.2012184945888293E-2</v>
      </c>
      <c r="V131" s="453"/>
      <c r="W131" s="895">
        <f>T131</f>
        <v>2038.5479878150541</v>
      </c>
      <c r="X131" s="43"/>
      <c r="Y131" s="43"/>
      <c r="Z131" s="43"/>
      <c r="AA131" s="43"/>
      <c r="AD131" s="43"/>
      <c r="AE131" s="43"/>
      <c r="AF131" s="43"/>
      <c r="AG131" s="43"/>
      <c r="AN131" s="43"/>
      <c r="AO131" s="43"/>
      <c r="AP131" s="43"/>
      <c r="AQ131" s="43"/>
    </row>
    <row r="132" spans="2:43" ht="26.4" x14ac:dyDescent="0.25">
      <c r="B132" s="450" t="s">
        <v>894</v>
      </c>
      <c r="C132" s="451" t="s">
        <v>891</v>
      </c>
      <c r="D132" s="389" t="s">
        <v>759</v>
      </c>
      <c r="E132" s="388">
        <v>107</v>
      </c>
      <c r="F132" s="388" t="s">
        <v>810</v>
      </c>
      <c r="G132" s="390">
        <v>679.52</v>
      </c>
      <c r="H132" s="935">
        <v>72708.639999999999</v>
      </c>
      <c r="I132" s="688">
        <v>0.5</v>
      </c>
      <c r="J132" s="714">
        <v>36354.32</v>
      </c>
      <c r="K132" s="706">
        <v>36354.32</v>
      </c>
      <c r="L132" s="658"/>
      <c r="M132" s="658">
        <v>659</v>
      </c>
      <c r="N132" s="453" t="s">
        <v>996</v>
      </c>
      <c r="O132" s="453" t="s">
        <v>1099</v>
      </c>
      <c r="P132" s="452">
        <v>2</v>
      </c>
      <c r="Q132" s="452" t="s">
        <v>8</v>
      </c>
      <c r="R132" s="454">
        <v>679.51599593835135</v>
      </c>
      <c r="S132" s="455">
        <v>1359.0319918767027</v>
      </c>
      <c r="T132" s="915">
        <f>SUM(S132:S133)</f>
        <v>72708.211565403602</v>
      </c>
      <c r="U132" s="456">
        <f>H132-T132</f>
        <v>0.42843459639698267</v>
      </c>
      <c r="V132" s="453"/>
      <c r="W132" s="895">
        <f>T132</f>
        <v>72708.211565403602</v>
      </c>
      <c r="X132" s="43"/>
      <c r="Y132" s="43"/>
      <c r="Z132" s="43"/>
      <c r="AA132" s="43"/>
      <c r="AD132" s="43"/>
      <c r="AE132" s="43"/>
      <c r="AF132" s="43"/>
      <c r="AG132" s="43"/>
      <c r="AN132" s="43"/>
      <c r="AO132" s="43"/>
      <c r="AP132" s="43"/>
      <c r="AQ132" s="43"/>
    </row>
    <row r="133" spans="2:43" ht="26.4" x14ac:dyDescent="0.25">
      <c r="B133" s="429"/>
      <c r="C133" s="209"/>
      <c r="D133" s="70"/>
      <c r="E133" s="69"/>
      <c r="F133" s="69"/>
      <c r="G133" s="71"/>
      <c r="H133" s="933"/>
      <c r="I133" s="660"/>
      <c r="J133" s="710"/>
      <c r="K133" s="666"/>
      <c r="L133" s="645"/>
      <c r="M133" s="645">
        <v>666</v>
      </c>
      <c r="N133" s="165" t="s">
        <v>1100</v>
      </c>
      <c r="O133" s="165" t="s">
        <v>1023</v>
      </c>
      <c r="P133" s="72">
        <v>105</v>
      </c>
      <c r="Q133" s="72" t="s">
        <v>8</v>
      </c>
      <c r="R133" s="168">
        <v>679.51599593835135</v>
      </c>
      <c r="S133" s="169">
        <v>71349.179573526897</v>
      </c>
      <c r="T133" s="912"/>
      <c r="U133" s="415"/>
      <c r="V133" s="165"/>
      <c r="W133" s="892"/>
      <c r="X133" s="43"/>
      <c r="Y133" s="43"/>
      <c r="Z133" s="43"/>
      <c r="AA133" s="43"/>
      <c r="AD133" s="43"/>
      <c r="AE133" s="43"/>
      <c r="AF133" s="43"/>
      <c r="AG133" s="43"/>
      <c r="AN133" s="43"/>
      <c r="AO133" s="43"/>
      <c r="AP133" s="43"/>
      <c r="AQ133" s="43"/>
    </row>
    <row r="134" spans="2:43" ht="26.4" x14ac:dyDescent="0.25">
      <c r="B134" s="429"/>
      <c r="C134" s="468" t="s">
        <v>892</v>
      </c>
      <c r="D134" s="389" t="s">
        <v>1159</v>
      </c>
      <c r="E134" s="388">
        <v>82.5</v>
      </c>
      <c r="F134" s="388" t="s">
        <v>810</v>
      </c>
      <c r="G134" s="390">
        <v>26.61</v>
      </c>
      <c r="H134" s="935">
        <v>2195.3249999999998</v>
      </c>
      <c r="I134" s="688">
        <v>0.5</v>
      </c>
      <c r="J134" s="714">
        <v>1097.6624999999999</v>
      </c>
      <c r="K134" s="706">
        <v>1097.6624999999999</v>
      </c>
      <c r="L134" s="658"/>
      <c r="M134" s="658">
        <v>669</v>
      </c>
      <c r="N134" s="453" t="s">
        <v>1100</v>
      </c>
      <c r="O134" s="453" t="s">
        <v>1021</v>
      </c>
      <c r="P134" s="452">
        <v>7.5653594007331941</v>
      </c>
      <c r="Q134" s="452" t="s">
        <v>1159</v>
      </c>
      <c r="R134" s="454">
        <v>10.227916666666665</v>
      </c>
      <c r="S134" s="455">
        <v>77.377865504082379</v>
      </c>
      <c r="T134" s="915">
        <f>SUM(S134:S136)</f>
        <v>348.26831458564004</v>
      </c>
      <c r="U134" s="562">
        <f>H134-T134</f>
        <v>1847.0566854143599</v>
      </c>
      <c r="V134" s="453"/>
      <c r="W134" s="895">
        <f>T134</f>
        <v>348.26831458564004</v>
      </c>
      <c r="X134" s="43"/>
      <c r="Y134" s="43"/>
      <c r="Z134" s="43"/>
      <c r="AA134" s="43"/>
      <c r="AD134" s="43"/>
      <c r="AE134" s="43"/>
      <c r="AF134" s="43"/>
      <c r="AG134" s="43"/>
      <c r="AN134" s="43"/>
      <c r="AO134" s="43"/>
      <c r="AP134" s="43"/>
      <c r="AQ134" s="43"/>
    </row>
    <row r="135" spans="2:43" ht="26.4" x14ac:dyDescent="0.25">
      <c r="B135" s="428"/>
      <c r="C135" s="438"/>
      <c r="D135" s="70"/>
      <c r="E135" s="69"/>
      <c r="F135" s="69"/>
      <c r="G135" s="71"/>
      <c r="H135" s="933"/>
      <c r="I135" s="660"/>
      <c r="J135" s="710"/>
      <c r="K135" s="666"/>
      <c r="L135" s="645"/>
      <c r="M135" s="645">
        <v>662</v>
      </c>
      <c r="N135" s="83" t="s">
        <v>996</v>
      </c>
      <c r="O135" s="83" t="s">
        <v>1006</v>
      </c>
      <c r="P135" s="417">
        <v>74.724999999999994</v>
      </c>
      <c r="Q135" s="417" t="s">
        <v>1159</v>
      </c>
      <c r="R135" s="63">
        <v>3.2598954916814042</v>
      </c>
      <c r="S135" s="65">
        <v>243.59569061589292</v>
      </c>
      <c r="T135" s="912"/>
      <c r="U135" s="188"/>
      <c r="V135" s="83"/>
      <c r="W135" s="892"/>
      <c r="X135" s="43"/>
      <c r="Y135" s="43"/>
      <c r="Z135" s="43"/>
      <c r="AA135" s="43"/>
      <c r="AD135" s="43"/>
      <c r="AE135" s="43"/>
      <c r="AF135" s="43"/>
      <c r="AG135" s="43"/>
      <c r="AN135" s="43"/>
      <c r="AO135" s="43"/>
      <c r="AP135" s="43"/>
      <c r="AQ135" s="43"/>
    </row>
    <row r="136" spans="2:43" ht="26.4" x14ac:dyDescent="0.25">
      <c r="B136" s="428"/>
      <c r="C136" s="437"/>
      <c r="D136" s="75"/>
      <c r="E136" s="74"/>
      <c r="F136" s="74"/>
      <c r="G136" s="77"/>
      <c r="H136" s="936"/>
      <c r="I136" s="685"/>
      <c r="J136" s="715"/>
      <c r="K136" s="667"/>
      <c r="L136" s="663"/>
      <c r="M136" s="663">
        <v>664</v>
      </c>
      <c r="N136" s="424" t="s">
        <v>996</v>
      </c>
      <c r="O136" s="424" t="s">
        <v>1021</v>
      </c>
      <c r="P136" s="418">
        <v>2.6686528014663877</v>
      </c>
      <c r="Q136" s="418" t="s">
        <v>1159</v>
      </c>
      <c r="R136" s="80">
        <v>10.227916666666665</v>
      </c>
      <c r="S136" s="81">
        <v>27.294758465664756</v>
      </c>
      <c r="T136" s="919"/>
      <c r="U136" s="497"/>
      <c r="V136" s="424"/>
      <c r="W136" s="900"/>
      <c r="X136" s="43"/>
      <c r="Y136" s="43"/>
      <c r="Z136" s="43"/>
      <c r="AA136" s="43"/>
      <c r="AD136" s="43"/>
      <c r="AE136" s="43"/>
      <c r="AF136" s="43"/>
      <c r="AG136" s="43"/>
      <c r="AN136" s="43"/>
      <c r="AO136" s="43"/>
      <c r="AP136" s="43"/>
      <c r="AQ136" s="43"/>
    </row>
    <row r="137" spans="2:43" x14ac:dyDescent="0.25">
      <c r="B137" s="446" t="s">
        <v>895</v>
      </c>
      <c r="C137" s="435"/>
      <c r="D137" s="154" t="s">
        <v>1169</v>
      </c>
      <c r="E137" s="155"/>
      <c r="F137" s="155" t="s">
        <v>770</v>
      </c>
      <c r="G137" s="156">
        <v>45</v>
      </c>
      <c r="H137" s="935">
        <v>0</v>
      </c>
      <c r="I137" s="688">
        <v>0.5</v>
      </c>
      <c r="J137" s="714">
        <v>0</v>
      </c>
      <c r="K137" s="706">
        <v>0</v>
      </c>
      <c r="L137" s="658"/>
      <c r="M137" s="658"/>
      <c r="N137" s="166"/>
      <c r="O137" s="166"/>
      <c r="P137" s="159"/>
      <c r="Q137" s="159"/>
      <c r="R137" s="160"/>
      <c r="S137" s="161"/>
      <c r="T137" s="915">
        <f>S137</f>
        <v>0</v>
      </c>
      <c r="U137" s="421">
        <f>H137-T137</f>
        <v>0</v>
      </c>
      <c r="V137" s="166"/>
      <c r="W137" s="895">
        <f t="shared" ref="W137:W138" si="8">T137</f>
        <v>0</v>
      </c>
      <c r="X137" s="43"/>
      <c r="Y137" s="43"/>
      <c r="Z137" s="43"/>
      <c r="AA137" s="43"/>
      <c r="AD137" s="43"/>
      <c r="AE137" s="43"/>
      <c r="AF137" s="43"/>
      <c r="AG137" s="43"/>
      <c r="AN137" s="43"/>
      <c r="AO137" s="43"/>
      <c r="AP137" s="43"/>
      <c r="AQ137" s="43"/>
    </row>
    <row r="138" spans="2:43" x14ac:dyDescent="0.25">
      <c r="B138" s="446" t="s">
        <v>769</v>
      </c>
      <c r="C138" s="435"/>
      <c r="D138" s="154" t="s">
        <v>1169</v>
      </c>
      <c r="E138" s="155"/>
      <c r="F138" s="155" t="s">
        <v>732</v>
      </c>
      <c r="G138" s="156">
        <v>6</v>
      </c>
      <c r="H138" s="935">
        <v>0</v>
      </c>
      <c r="I138" s="688"/>
      <c r="J138" s="714">
        <v>0</v>
      </c>
      <c r="K138" s="706">
        <v>0</v>
      </c>
      <c r="L138" s="658"/>
      <c r="M138" s="658"/>
      <c r="N138" s="166"/>
      <c r="O138" s="166"/>
      <c r="P138" s="159"/>
      <c r="Q138" s="159"/>
      <c r="R138" s="160"/>
      <c r="S138" s="161"/>
      <c r="T138" s="915">
        <f>S138</f>
        <v>0</v>
      </c>
      <c r="U138" s="421">
        <f>H138-T138</f>
        <v>0</v>
      </c>
      <c r="V138" s="166"/>
      <c r="W138" s="895">
        <f t="shared" si="8"/>
        <v>0</v>
      </c>
      <c r="X138" s="43"/>
      <c r="Y138" s="43"/>
      <c r="Z138" s="43"/>
      <c r="AA138" s="43"/>
      <c r="AD138" s="43"/>
      <c r="AE138" s="43"/>
      <c r="AF138" s="43"/>
      <c r="AG138" s="43"/>
      <c r="AN138" s="43"/>
      <c r="AO138" s="43"/>
      <c r="AP138" s="43"/>
      <c r="AQ138" s="43"/>
    </row>
    <row r="139" spans="2:43" x14ac:dyDescent="0.25">
      <c r="B139" s="450" t="s">
        <v>832</v>
      </c>
      <c r="C139" s="451" t="s">
        <v>878</v>
      </c>
      <c r="D139" s="389" t="s">
        <v>1169</v>
      </c>
      <c r="E139" s="388">
        <v>68500</v>
      </c>
      <c r="F139" s="388" t="s">
        <v>810</v>
      </c>
      <c r="G139" s="390">
        <v>0.37</v>
      </c>
      <c r="H139" s="935">
        <v>25345</v>
      </c>
      <c r="I139" s="688">
        <v>0.5</v>
      </c>
      <c r="J139" s="714">
        <v>12672.5</v>
      </c>
      <c r="K139" s="706">
        <v>12672.5</v>
      </c>
      <c r="L139" s="658"/>
      <c r="M139" s="658">
        <v>1063</v>
      </c>
      <c r="N139" s="453" t="s">
        <v>1106</v>
      </c>
      <c r="O139" s="453" t="s">
        <v>1103</v>
      </c>
      <c r="P139" s="452">
        <v>1165</v>
      </c>
      <c r="Q139" s="452" t="s">
        <v>1169</v>
      </c>
      <c r="R139" s="454">
        <v>0.37493847476795272</v>
      </c>
      <c r="S139" s="455">
        <v>436.80332310466491</v>
      </c>
      <c r="T139" s="915">
        <f>SUM(S139:S141)</f>
        <v>25542.68359356678</v>
      </c>
      <c r="U139" s="456">
        <f>H139-T139</f>
        <v>-197.68359356678047</v>
      </c>
      <c r="V139" s="453"/>
      <c r="W139" s="895">
        <f>T139</f>
        <v>25542.68359356678</v>
      </c>
      <c r="X139" s="43"/>
      <c r="Y139" s="43"/>
      <c r="Z139" s="43"/>
      <c r="AA139" s="43"/>
      <c r="AD139" s="43"/>
      <c r="AE139" s="43"/>
      <c r="AF139" s="43"/>
      <c r="AG139" s="43"/>
      <c r="AN139" s="43"/>
      <c r="AO139" s="43"/>
      <c r="AP139" s="43"/>
      <c r="AQ139" s="43"/>
    </row>
    <row r="140" spans="2:43" x14ac:dyDescent="0.25">
      <c r="B140" s="429"/>
      <c r="C140" s="209"/>
      <c r="D140" s="70"/>
      <c r="E140" s="69"/>
      <c r="F140" s="69"/>
      <c r="G140" s="71"/>
      <c r="H140" s="933"/>
      <c r="I140" s="660"/>
      <c r="J140" s="710"/>
      <c r="K140" s="666"/>
      <c r="L140" s="645"/>
      <c r="M140" s="645">
        <v>1076</v>
      </c>
      <c r="N140" s="165" t="s">
        <v>999</v>
      </c>
      <c r="O140" s="165" t="s">
        <v>1052</v>
      </c>
      <c r="P140" s="72">
        <v>6000</v>
      </c>
      <c r="Q140" s="72" t="s">
        <v>1169</v>
      </c>
      <c r="R140" s="168">
        <v>0.37493847476795272</v>
      </c>
      <c r="S140" s="169">
        <v>2249.6308486077164</v>
      </c>
      <c r="T140" s="912"/>
      <c r="U140" s="415"/>
      <c r="V140" s="165"/>
      <c r="W140" s="892"/>
      <c r="X140" s="43"/>
      <c r="Y140" s="43"/>
      <c r="Z140" s="43"/>
      <c r="AA140" s="43"/>
      <c r="AD140" s="43"/>
      <c r="AE140" s="43"/>
      <c r="AF140" s="43"/>
      <c r="AG140" s="43"/>
      <c r="AN140" s="43"/>
      <c r="AO140" s="43"/>
      <c r="AP140" s="43"/>
      <c r="AQ140" s="43"/>
    </row>
    <row r="141" spans="2:43" x14ac:dyDescent="0.25">
      <c r="B141" s="429"/>
      <c r="C141" s="209"/>
      <c r="D141" s="70"/>
      <c r="E141" s="69"/>
      <c r="F141" s="69"/>
      <c r="G141" s="71"/>
      <c r="H141" s="933"/>
      <c r="I141" s="660"/>
      <c r="J141" s="710"/>
      <c r="K141" s="666"/>
      <c r="L141" s="645"/>
      <c r="M141" s="645">
        <v>1067</v>
      </c>
      <c r="N141" s="165" t="s">
        <v>1035</v>
      </c>
      <c r="O141" s="165" t="s">
        <v>1052</v>
      </c>
      <c r="P141" s="72">
        <v>60960</v>
      </c>
      <c r="Q141" s="72" t="s">
        <v>1169</v>
      </c>
      <c r="R141" s="168">
        <v>0.37493847476795272</v>
      </c>
      <c r="S141" s="169">
        <v>22856.249421854398</v>
      </c>
      <c r="T141" s="912"/>
      <c r="U141" s="443"/>
      <c r="V141" s="165"/>
      <c r="W141" s="892"/>
      <c r="X141" s="43"/>
      <c r="Y141" s="43"/>
      <c r="Z141" s="43"/>
      <c r="AA141" s="43"/>
      <c r="AD141" s="43"/>
      <c r="AE141" s="43"/>
      <c r="AF141" s="43"/>
      <c r="AG141" s="43"/>
      <c r="AN141" s="43"/>
      <c r="AO141" s="43"/>
      <c r="AP141" s="43"/>
      <c r="AQ141" s="43"/>
    </row>
    <row r="142" spans="2:43" ht="26.4" x14ac:dyDescent="0.25">
      <c r="B142" s="429"/>
      <c r="C142" s="451" t="s">
        <v>920</v>
      </c>
      <c r="D142" s="389" t="s">
        <v>1159</v>
      </c>
      <c r="E142" s="388">
        <v>45</v>
      </c>
      <c r="F142" s="388" t="s">
        <v>810</v>
      </c>
      <c r="G142" s="390">
        <v>26.61</v>
      </c>
      <c r="H142" s="935">
        <v>1197.45</v>
      </c>
      <c r="I142" s="688">
        <v>0.5</v>
      </c>
      <c r="J142" s="714">
        <v>598.72500000000002</v>
      </c>
      <c r="K142" s="706">
        <v>598.72500000000002</v>
      </c>
      <c r="L142" s="658"/>
      <c r="M142" s="658">
        <v>1061</v>
      </c>
      <c r="N142" s="453" t="s">
        <v>1106</v>
      </c>
      <c r="O142" s="453" t="s">
        <v>1107</v>
      </c>
      <c r="P142" s="452">
        <v>15</v>
      </c>
      <c r="Q142" s="452" t="s">
        <v>1159</v>
      </c>
      <c r="R142" s="454">
        <v>4.1816274209846362</v>
      </c>
      <c r="S142" s="455">
        <v>62.72441131476954</v>
      </c>
      <c r="T142" s="915">
        <f>SUM(S142:S146)</f>
        <v>1580.2679748567791</v>
      </c>
      <c r="U142" s="456">
        <f>H142-T142</f>
        <v>-382.81797485677907</v>
      </c>
      <c r="V142" s="453"/>
      <c r="W142" s="895">
        <f>T142</f>
        <v>1580.2679748567791</v>
      </c>
      <c r="X142" s="43"/>
      <c r="Y142" s="43"/>
      <c r="Z142" s="43"/>
      <c r="AA142" s="43"/>
      <c r="AD142" s="43"/>
      <c r="AE142" s="43"/>
      <c r="AF142" s="43"/>
      <c r="AG142" s="43"/>
      <c r="AN142" s="43"/>
      <c r="AO142" s="43"/>
      <c r="AP142" s="43"/>
      <c r="AQ142" s="43"/>
    </row>
    <row r="143" spans="2:43" x14ac:dyDescent="0.25">
      <c r="B143" s="428"/>
      <c r="C143" s="261"/>
      <c r="D143" s="59"/>
      <c r="E143" s="58"/>
      <c r="F143" s="58"/>
      <c r="G143" s="61"/>
      <c r="H143" s="933"/>
      <c r="I143" s="660"/>
      <c r="J143" s="710"/>
      <c r="K143" s="666"/>
      <c r="L143" s="645"/>
      <c r="M143" s="645">
        <v>1073</v>
      </c>
      <c r="N143" s="83" t="s">
        <v>999</v>
      </c>
      <c r="O143" s="83" t="s">
        <v>1108</v>
      </c>
      <c r="P143" s="46">
        <v>30.5</v>
      </c>
      <c r="Q143" s="46" t="s">
        <v>1159</v>
      </c>
      <c r="R143" s="63">
        <v>13.120682447576288</v>
      </c>
      <c r="S143" s="65">
        <v>400.18081465107679</v>
      </c>
      <c r="T143" s="912"/>
      <c r="U143" s="188"/>
      <c r="V143" s="83"/>
      <c r="W143" s="892"/>
      <c r="X143" s="43"/>
      <c r="Y143" s="43"/>
      <c r="Z143" s="43"/>
      <c r="AA143" s="43"/>
      <c r="AD143" s="43"/>
      <c r="AE143" s="43"/>
      <c r="AF143" s="43"/>
      <c r="AG143" s="43"/>
      <c r="AN143" s="43"/>
      <c r="AO143" s="43"/>
      <c r="AP143" s="43"/>
      <c r="AQ143" s="43"/>
    </row>
    <row r="144" spans="2:43" x14ac:dyDescent="0.25">
      <c r="B144" s="428"/>
      <c r="C144" s="261"/>
      <c r="D144" s="59"/>
      <c r="E144" s="58"/>
      <c r="F144" s="58"/>
      <c r="G144" s="61"/>
      <c r="H144" s="933"/>
      <c r="I144" s="660"/>
      <c r="J144" s="710"/>
      <c r="K144" s="666"/>
      <c r="L144" s="645"/>
      <c r="M144" s="645">
        <v>1064</v>
      </c>
      <c r="N144" s="83" t="s">
        <v>1106</v>
      </c>
      <c r="O144" s="83" t="s">
        <v>1021</v>
      </c>
      <c r="P144" s="46">
        <v>51.518999999999991</v>
      </c>
      <c r="Q144" s="46" t="s">
        <v>1159</v>
      </c>
      <c r="R144" s="63">
        <v>10.227916666666665</v>
      </c>
      <c r="S144" s="65">
        <v>526.93203874999983</v>
      </c>
      <c r="T144" s="912"/>
      <c r="U144" s="188"/>
      <c r="V144" s="83"/>
      <c r="W144" s="892"/>
      <c r="X144" s="43"/>
      <c r="Y144" s="43"/>
      <c r="Z144" s="43"/>
      <c r="AA144" s="43"/>
      <c r="AD144" s="43"/>
      <c r="AE144" s="43"/>
      <c r="AF144" s="43"/>
      <c r="AG144" s="43"/>
      <c r="AN144" s="43"/>
      <c r="AO144" s="43"/>
      <c r="AP144" s="43"/>
      <c r="AQ144" s="43"/>
    </row>
    <row r="145" spans="2:43" x14ac:dyDescent="0.25">
      <c r="B145" s="428"/>
      <c r="C145" s="261"/>
      <c r="D145" s="59"/>
      <c r="E145" s="58"/>
      <c r="F145" s="58"/>
      <c r="G145" s="61"/>
      <c r="H145" s="933"/>
      <c r="I145" s="660"/>
      <c r="J145" s="710"/>
      <c r="K145" s="666"/>
      <c r="L145" s="645"/>
      <c r="M145" s="645">
        <v>1062</v>
      </c>
      <c r="N145" s="83" t="s">
        <v>1106</v>
      </c>
      <c r="O145" s="83" t="s">
        <v>1119</v>
      </c>
      <c r="P145" s="46">
        <v>45</v>
      </c>
      <c r="Q145" s="46" t="s">
        <v>1159</v>
      </c>
      <c r="R145" s="63">
        <v>13.120682447576288</v>
      </c>
      <c r="S145" s="65">
        <v>590.43071014093289</v>
      </c>
      <c r="T145" s="912"/>
      <c r="U145" s="188"/>
      <c r="V145" s="83"/>
      <c r="W145" s="892"/>
      <c r="X145" s="43"/>
      <c r="Y145" s="43"/>
      <c r="Z145" s="43"/>
      <c r="AA145" s="43"/>
      <c r="AD145" s="43"/>
      <c r="AE145" s="43"/>
      <c r="AF145" s="43"/>
      <c r="AG145" s="43"/>
      <c r="AN145" s="43"/>
      <c r="AO145" s="43"/>
      <c r="AP145" s="43"/>
      <c r="AQ145" s="43"/>
    </row>
    <row r="146" spans="2:43" x14ac:dyDescent="0.25">
      <c r="B146" s="428"/>
      <c r="C146" s="261"/>
      <c r="D146" s="59"/>
      <c r="E146" s="58"/>
      <c r="F146" s="58"/>
      <c r="G146" s="61"/>
      <c r="H146" s="933"/>
      <c r="I146" s="660"/>
      <c r="J146" s="710"/>
      <c r="K146" s="666"/>
      <c r="L146" s="645"/>
      <c r="M146" s="645"/>
      <c r="N146" s="83"/>
      <c r="O146" s="83"/>
      <c r="P146" s="46"/>
      <c r="Q146" s="46"/>
      <c r="R146" s="63"/>
      <c r="S146" s="65"/>
      <c r="T146" s="912"/>
      <c r="U146" s="188"/>
      <c r="V146" s="83"/>
      <c r="W146" s="892"/>
      <c r="X146" s="43"/>
      <c r="Y146" s="43"/>
      <c r="Z146" s="43"/>
      <c r="AA146" s="43"/>
      <c r="AD146" s="43"/>
      <c r="AE146" s="43"/>
      <c r="AF146" s="43"/>
      <c r="AG146" s="43"/>
      <c r="AN146" s="43"/>
      <c r="AO146" s="43"/>
      <c r="AP146" s="43"/>
      <c r="AQ146" s="43"/>
    </row>
    <row r="147" spans="2:43" ht="26.4" x14ac:dyDescent="0.25">
      <c r="B147" s="428"/>
      <c r="C147" s="451" t="s">
        <v>889</v>
      </c>
      <c r="D147" s="389" t="s">
        <v>759</v>
      </c>
      <c r="E147" s="388">
        <v>70</v>
      </c>
      <c r="F147" s="388" t="s">
        <v>810</v>
      </c>
      <c r="G147" s="390">
        <v>42.47</v>
      </c>
      <c r="H147" s="935">
        <v>2972.9</v>
      </c>
      <c r="I147" s="688">
        <v>0.5</v>
      </c>
      <c r="J147" s="714">
        <v>1486.45</v>
      </c>
      <c r="K147" s="706">
        <v>1486.45</v>
      </c>
      <c r="L147" s="658"/>
      <c r="M147" s="658">
        <v>693</v>
      </c>
      <c r="N147" s="453" t="s">
        <v>1049</v>
      </c>
      <c r="O147" s="453" t="s">
        <v>1050</v>
      </c>
      <c r="P147" s="452">
        <v>70</v>
      </c>
      <c r="Q147" s="452" t="s">
        <v>8</v>
      </c>
      <c r="R147" s="454">
        <v>42.46974974614696</v>
      </c>
      <c r="S147" s="455">
        <v>2972.88248223029</v>
      </c>
      <c r="T147" s="915">
        <f>S147</f>
        <v>2972.88248223029</v>
      </c>
      <c r="U147" s="456">
        <f>H147-T147</f>
        <v>1.7517769710138964E-2</v>
      </c>
      <c r="V147" s="453"/>
      <c r="W147" s="895">
        <f t="shared" ref="W147:W148" si="9">T147</f>
        <v>2972.88248223029</v>
      </c>
      <c r="X147" s="43"/>
      <c r="Y147" s="43"/>
      <c r="Z147" s="43"/>
      <c r="AA147" s="43"/>
      <c r="AD147" s="43"/>
      <c r="AE147" s="43"/>
      <c r="AF147" s="43"/>
      <c r="AG147" s="43"/>
      <c r="AN147" s="43"/>
      <c r="AO147" s="43"/>
      <c r="AP147" s="43"/>
      <c r="AQ147" s="43"/>
    </row>
    <row r="148" spans="2:43" ht="39.6" x14ac:dyDescent="0.25">
      <c r="B148" s="428"/>
      <c r="C148" s="451" t="s">
        <v>834</v>
      </c>
      <c r="D148" s="389" t="s">
        <v>1169</v>
      </c>
      <c r="E148" s="388">
        <v>68500</v>
      </c>
      <c r="F148" s="388" t="s">
        <v>810</v>
      </c>
      <c r="G148" s="390">
        <v>0.15</v>
      </c>
      <c r="H148" s="935">
        <v>10275</v>
      </c>
      <c r="I148" s="688">
        <v>0.5</v>
      </c>
      <c r="J148" s="714">
        <v>5137.5</v>
      </c>
      <c r="K148" s="706">
        <v>5137.5</v>
      </c>
      <c r="L148" s="658"/>
      <c r="M148" s="658">
        <v>1065</v>
      </c>
      <c r="N148" s="453" t="s">
        <v>1106</v>
      </c>
      <c r="O148" s="453" t="s">
        <v>1029</v>
      </c>
      <c r="P148" s="452">
        <v>51.518999999999991</v>
      </c>
      <c r="Q148" s="452" t="s">
        <v>1159</v>
      </c>
      <c r="R148" s="454">
        <v>3.2598954916814042</v>
      </c>
      <c r="S148" s="455">
        <v>167.94655583593425</v>
      </c>
      <c r="T148" s="915">
        <f>SUM(S148:S152)</f>
        <v>1011.7440844621894</v>
      </c>
      <c r="U148" s="456">
        <f>H148-T148</f>
        <v>9263.2559155378112</v>
      </c>
      <c r="V148" s="477" t="s">
        <v>1196</v>
      </c>
      <c r="W148" s="895">
        <f t="shared" si="9"/>
        <v>1011.7440844621894</v>
      </c>
      <c r="X148" s="43"/>
      <c r="Y148" s="43"/>
      <c r="Z148" s="43"/>
      <c r="AA148" s="43"/>
      <c r="AD148" s="43"/>
      <c r="AE148" s="43"/>
      <c r="AF148" s="43"/>
      <c r="AG148" s="43"/>
      <c r="AN148" s="43"/>
      <c r="AO148" s="43"/>
      <c r="AP148" s="43"/>
      <c r="AQ148" s="43"/>
    </row>
    <row r="149" spans="2:43" x14ac:dyDescent="0.25">
      <c r="B149" s="428"/>
      <c r="C149" s="261"/>
      <c r="D149" s="59"/>
      <c r="E149" s="58"/>
      <c r="F149" s="58"/>
      <c r="G149" s="61"/>
      <c r="H149" s="933"/>
      <c r="I149" s="660"/>
      <c r="J149" s="710"/>
      <c r="K149" s="666"/>
      <c r="L149" s="645"/>
      <c r="M149" s="645">
        <v>1077</v>
      </c>
      <c r="N149" s="83" t="s">
        <v>999</v>
      </c>
      <c r="O149" s="83" t="s">
        <v>1004</v>
      </c>
      <c r="P149" s="46">
        <v>25.983999999999995</v>
      </c>
      <c r="Q149" s="46" t="s">
        <v>1159</v>
      </c>
      <c r="R149" s="63">
        <v>10.227916666666665</v>
      </c>
      <c r="S149" s="65">
        <v>265.76218666666659</v>
      </c>
      <c r="T149" s="912"/>
      <c r="U149" s="188"/>
      <c r="V149" s="83"/>
      <c r="W149" s="892"/>
      <c r="X149" s="43"/>
      <c r="Y149" s="43"/>
      <c r="Z149" s="43"/>
      <c r="AA149" s="43"/>
      <c r="AD149" s="43"/>
      <c r="AE149" s="43"/>
      <c r="AF149" s="43"/>
      <c r="AG149" s="43"/>
      <c r="AN149" s="43"/>
      <c r="AO149" s="43"/>
      <c r="AP149" s="43"/>
      <c r="AQ149" s="43"/>
    </row>
    <row r="150" spans="2:43" x14ac:dyDescent="0.25">
      <c r="B150" s="428"/>
      <c r="C150" s="261"/>
      <c r="D150" s="59"/>
      <c r="E150" s="58"/>
      <c r="F150" s="58"/>
      <c r="G150" s="61"/>
      <c r="H150" s="933"/>
      <c r="I150" s="660"/>
      <c r="J150" s="710"/>
      <c r="K150" s="666"/>
      <c r="L150" s="645"/>
      <c r="M150" s="645">
        <v>1078</v>
      </c>
      <c r="N150" s="83" t="s">
        <v>999</v>
      </c>
      <c r="O150" s="83" t="s">
        <v>1006</v>
      </c>
      <c r="P150" s="46">
        <v>25.983999999999995</v>
      </c>
      <c r="Q150" s="46" t="s">
        <v>1159</v>
      </c>
      <c r="R150" s="63">
        <v>3.2598954916814042</v>
      </c>
      <c r="S150" s="65">
        <v>84.705124455849585</v>
      </c>
      <c r="T150" s="912"/>
      <c r="U150" s="188"/>
      <c r="V150" s="83"/>
      <c r="W150" s="892"/>
      <c r="X150" s="43"/>
      <c r="Y150" s="43"/>
      <c r="Z150" s="43"/>
      <c r="AA150" s="43"/>
      <c r="AD150" s="43"/>
      <c r="AE150" s="43"/>
      <c r="AF150" s="43"/>
      <c r="AG150" s="43"/>
      <c r="AN150" s="43"/>
      <c r="AO150" s="43"/>
      <c r="AP150" s="43"/>
      <c r="AQ150" s="43"/>
    </row>
    <row r="151" spans="2:43" x14ac:dyDescent="0.25">
      <c r="B151" s="428"/>
      <c r="C151" s="261"/>
      <c r="D151" s="59"/>
      <c r="E151" s="58"/>
      <c r="F151" s="58"/>
      <c r="G151" s="61"/>
      <c r="H151" s="933"/>
      <c r="I151" s="660"/>
      <c r="J151" s="710"/>
      <c r="K151" s="666"/>
      <c r="L151" s="645"/>
      <c r="M151" s="645">
        <v>1069</v>
      </c>
      <c r="N151" s="83" t="s">
        <v>1035</v>
      </c>
      <c r="O151" s="83" t="s">
        <v>1006</v>
      </c>
      <c r="P151" s="46">
        <v>36.576000000000001</v>
      </c>
      <c r="Q151" s="46" t="s">
        <v>1159</v>
      </c>
      <c r="R151" s="63">
        <v>3.2598954916814042</v>
      </c>
      <c r="S151" s="65">
        <v>119.23393750373904</v>
      </c>
      <c r="T151" s="912"/>
      <c r="U151" s="188"/>
      <c r="V151" s="83"/>
      <c r="W151" s="892"/>
      <c r="X151" s="43"/>
      <c r="Y151" s="43"/>
      <c r="Z151" s="43"/>
      <c r="AA151" s="43"/>
      <c r="AD151" s="43"/>
      <c r="AE151" s="43"/>
      <c r="AF151" s="43"/>
      <c r="AG151" s="43"/>
      <c r="AN151" s="43"/>
      <c r="AO151" s="43"/>
      <c r="AP151" s="43"/>
      <c r="AQ151" s="43"/>
    </row>
    <row r="152" spans="2:43" x14ac:dyDescent="0.25">
      <c r="B152" s="428"/>
      <c r="C152" s="261"/>
      <c r="D152" s="59"/>
      <c r="E152" s="58"/>
      <c r="F152" s="58"/>
      <c r="G152" s="61"/>
      <c r="H152" s="933"/>
      <c r="I152" s="660"/>
      <c r="J152" s="710"/>
      <c r="K152" s="666"/>
      <c r="L152" s="645"/>
      <c r="M152" s="645">
        <v>1068</v>
      </c>
      <c r="N152" s="83" t="s">
        <v>1035</v>
      </c>
      <c r="O152" s="83" t="s">
        <v>1004</v>
      </c>
      <c r="P152" s="46">
        <v>36.576000000000001</v>
      </c>
      <c r="Q152" s="46" t="s">
        <v>1159</v>
      </c>
      <c r="R152" s="63">
        <v>10.227916666666665</v>
      </c>
      <c r="S152" s="65">
        <v>374.09627999999998</v>
      </c>
      <c r="T152" s="912"/>
      <c r="U152" s="188"/>
      <c r="V152" s="83"/>
      <c r="W152" s="892"/>
      <c r="X152" s="43"/>
      <c r="Y152" s="43"/>
      <c r="Z152" s="43"/>
      <c r="AA152" s="43"/>
      <c r="AD152" s="43"/>
      <c r="AE152" s="43"/>
      <c r="AF152" s="43"/>
      <c r="AG152" s="43"/>
      <c r="AN152" s="43"/>
      <c r="AO152" s="43"/>
      <c r="AP152" s="43"/>
      <c r="AQ152" s="43"/>
    </row>
    <row r="153" spans="2:43" s="68" customFormat="1" x14ac:dyDescent="0.25">
      <c r="B153" s="450" t="s">
        <v>11</v>
      </c>
      <c r="C153" s="451" t="s">
        <v>887</v>
      </c>
      <c r="D153" s="389" t="s">
        <v>1169</v>
      </c>
      <c r="E153" s="388">
        <v>1100</v>
      </c>
      <c r="F153" s="388" t="s">
        <v>810</v>
      </c>
      <c r="G153" s="390">
        <v>0.37</v>
      </c>
      <c r="H153" s="935">
        <v>407</v>
      </c>
      <c r="I153" s="688">
        <v>0.5</v>
      </c>
      <c r="J153" s="714">
        <v>203.5</v>
      </c>
      <c r="K153" s="706">
        <v>203.5</v>
      </c>
      <c r="L153" s="658"/>
      <c r="M153" s="658">
        <v>613</v>
      </c>
      <c r="N153" s="453" t="s">
        <v>1011</v>
      </c>
      <c r="O153" s="453" t="s">
        <v>1103</v>
      </c>
      <c r="P153" s="452">
        <v>60</v>
      </c>
      <c r="Q153" s="452" t="s">
        <v>1169</v>
      </c>
      <c r="R153" s="454">
        <v>0.37493847476795272</v>
      </c>
      <c r="S153" s="455">
        <v>22.496308486077162</v>
      </c>
      <c r="T153" s="915">
        <f>SUM(S153:S162)</f>
        <v>412.25544144647961</v>
      </c>
      <c r="U153" s="456">
        <f>H153-T153</f>
        <v>-5.2554414464796082</v>
      </c>
      <c r="V153" s="453"/>
      <c r="W153" s="895">
        <f>T153</f>
        <v>412.25544144647961</v>
      </c>
    </row>
    <row r="154" spans="2:43" x14ac:dyDescent="0.25">
      <c r="B154" s="428"/>
      <c r="C154" s="261"/>
      <c r="D154" s="59"/>
      <c r="E154" s="58"/>
      <c r="F154" s="58"/>
      <c r="G154" s="61"/>
      <c r="H154" s="933"/>
      <c r="I154" s="660"/>
      <c r="J154" s="710"/>
      <c r="K154" s="666"/>
      <c r="L154" s="645"/>
      <c r="M154" s="645">
        <v>618</v>
      </c>
      <c r="N154" s="83" t="s">
        <v>1009</v>
      </c>
      <c r="O154" s="83" t="s">
        <v>1052</v>
      </c>
      <c r="P154" s="46">
        <v>36</v>
      </c>
      <c r="Q154" s="46" t="s">
        <v>1169</v>
      </c>
      <c r="R154" s="63">
        <v>0.37493847476795272</v>
      </c>
      <c r="S154" s="65">
        <v>13.497785091646298</v>
      </c>
      <c r="T154" s="912"/>
      <c r="U154" s="188"/>
      <c r="V154" s="83"/>
      <c r="W154" s="892"/>
      <c r="X154" s="43"/>
      <c r="Y154" s="43"/>
      <c r="Z154" s="43"/>
      <c r="AA154" s="43"/>
      <c r="AD154" s="43"/>
      <c r="AE154" s="43"/>
      <c r="AF154" s="43"/>
      <c r="AG154" s="43"/>
      <c r="AN154" s="43"/>
      <c r="AO154" s="43"/>
      <c r="AP154" s="43"/>
      <c r="AQ154" s="43"/>
    </row>
    <row r="155" spans="2:43" x14ac:dyDescent="0.25">
      <c r="B155" s="428"/>
      <c r="C155" s="261"/>
      <c r="D155" s="59"/>
      <c r="E155" s="58"/>
      <c r="F155" s="58"/>
      <c r="G155" s="61"/>
      <c r="H155" s="933"/>
      <c r="I155" s="660"/>
      <c r="J155" s="710"/>
      <c r="K155" s="666"/>
      <c r="L155" s="645"/>
      <c r="M155" s="645">
        <v>630</v>
      </c>
      <c r="N155" s="83" t="s">
        <v>1002</v>
      </c>
      <c r="O155" s="83" t="s">
        <v>1052</v>
      </c>
      <c r="P155" s="46">
        <v>36</v>
      </c>
      <c r="Q155" s="46" t="s">
        <v>1169</v>
      </c>
      <c r="R155" s="63">
        <v>0.37493847476795272</v>
      </c>
      <c r="S155" s="65">
        <v>13.497785091646298</v>
      </c>
      <c r="T155" s="912"/>
      <c r="U155" s="188"/>
      <c r="V155" s="83"/>
      <c r="W155" s="892"/>
      <c r="X155" s="43"/>
      <c r="Y155" s="43"/>
      <c r="Z155" s="43"/>
      <c r="AA155" s="43"/>
      <c r="AD155" s="43"/>
      <c r="AE155" s="43"/>
      <c r="AF155" s="43"/>
      <c r="AG155" s="43"/>
      <c r="AN155" s="43"/>
      <c r="AO155" s="43"/>
      <c r="AP155" s="43"/>
      <c r="AQ155" s="43"/>
    </row>
    <row r="156" spans="2:43" ht="26.4" x14ac:dyDescent="0.25">
      <c r="B156" s="428"/>
      <c r="C156" s="261"/>
      <c r="D156" s="59"/>
      <c r="E156" s="58"/>
      <c r="F156" s="58"/>
      <c r="G156" s="61"/>
      <c r="H156" s="933"/>
      <c r="I156" s="660"/>
      <c r="J156" s="710"/>
      <c r="K156" s="666"/>
      <c r="L156" s="645"/>
      <c r="M156" s="645">
        <v>641</v>
      </c>
      <c r="N156" s="83" t="s">
        <v>1104</v>
      </c>
      <c r="O156" s="83" t="s">
        <v>1103</v>
      </c>
      <c r="P156" s="46">
        <v>450</v>
      </c>
      <c r="Q156" s="46" t="s">
        <v>1169</v>
      </c>
      <c r="R156" s="63">
        <v>0.37493847476795272</v>
      </c>
      <c r="S156" s="65">
        <v>168.72231364557874</v>
      </c>
      <c r="T156" s="912"/>
      <c r="U156" s="188"/>
      <c r="V156" s="83"/>
      <c r="W156" s="892"/>
      <c r="X156" s="43"/>
      <c r="Y156" s="43"/>
      <c r="Z156" s="43"/>
      <c r="AA156" s="43"/>
      <c r="AD156" s="43"/>
      <c r="AE156" s="43"/>
      <c r="AF156" s="43"/>
      <c r="AG156" s="43"/>
      <c r="AN156" s="43"/>
      <c r="AO156" s="43"/>
      <c r="AP156" s="43"/>
      <c r="AQ156" s="43"/>
    </row>
    <row r="157" spans="2:43" ht="39.6" x14ac:dyDescent="0.25">
      <c r="B157" s="428"/>
      <c r="C157" s="261"/>
      <c r="D157" s="59"/>
      <c r="E157" s="58"/>
      <c r="F157" s="58"/>
      <c r="G157" s="61"/>
      <c r="H157" s="933"/>
      <c r="I157" s="660"/>
      <c r="J157" s="710"/>
      <c r="K157" s="666"/>
      <c r="L157" s="645"/>
      <c r="M157" s="645">
        <v>647</v>
      </c>
      <c r="N157" s="83" t="s">
        <v>1101</v>
      </c>
      <c r="O157" s="83" t="s">
        <v>1103</v>
      </c>
      <c r="P157" s="46">
        <v>30</v>
      </c>
      <c r="Q157" s="46" t="s">
        <v>1169</v>
      </c>
      <c r="R157" s="63">
        <v>0.37493847476795272</v>
      </c>
      <c r="S157" s="65">
        <v>11.248154243038581</v>
      </c>
      <c r="T157" s="912"/>
      <c r="U157" s="188"/>
      <c r="V157" s="83"/>
      <c r="W157" s="892"/>
      <c r="X157" s="43"/>
      <c r="Y157" s="43"/>
      <c r="Z157" s="43"/>
      <c r="AA157" s="43"/>
      <c r="AD157" s="43"/>
      <c r="AE157" s="43"/>
      <c r="AF157" s="43"/>
      <c r="AG157" s="43"/>
      <c r="AN157" s="43"/>
      <c r="AO157" s="43"/>
      <c r="AP157" s="43"/>
      <c r="AQ157" s="43"/>
    </row>
    <row r="158" spans="2:43" x14ac:dyDescent="0.25">
      <c r="B158" s="428"/>
      <c r="C158" s="261"/>
      <c r="D158" s="59"/>
      <c r="E158" s="58"/>
      <c r="F158" s="58"/>
      <c r="G158" s="61"/>
      <c r="H158" s="933"/>
      <c r="I158" s="660"/>
      <c r="J158" s="710"/>
      <c r="K158" s="666"/>
      <c r="L158" s="645"/>
      <c r="M158" s="645">
        <v>652</v>
      </c>
      <c r="N158" s="83" t="s">
        <v>989</v>
      </c>
      <c r="O158" s="83" t="s">
        <v>1052</v>
      </c>
      <c r="P158" s="46">
        <v>30</v>
      </c>
      <c r="Q158" s="46" t="s">
        <v>1169</v>
      </c>
      <c r="R158" s="63">
        <v>0.37493847476795272</v>
      </c>
      <c r="S158" s="65">
        <v>11.248154243038581</v>
      </c>
      <c r="T158" s="912"/>
      <c r="U158" s="188"/>
      <c r="V158" s="83"/>
      <c r="W158" s="892"/>
      <c r="X158" s="43"/>
      <c r="Y158" s="43"/>
      <c r="Z158" s="43"/>
      <c r="AA158" s="43"/>
      <c r="AD158" s="43"/>
      <c r="AE158" s="43"/>
      <c r="AF158" s="43"/>
      <c r="AG158" s="43"/>
      <c r="AN158" s="43"/>
      <c r="AO158" s="43"/>
      <c r="AP158" s="43"/>
      <c r="AQ158" s="43"/>
    </row>
    <row r="159" spans="2:43" ht="26.4" x14ac:dyDescent="0.25">
      <c r="B159" s="428"/>
      <c r="C159" s="261"/>
      <c r="D159" s="59"/>
      <c r="E159" s="58"/>
      <c r="F159" s="58"/>
      <c r="G159" s="61"/>
      <c r="H159" s="933"/>
      <c r="I159" s="660"/>
      <c r="J159" s="710"/>
      <c r="K159" s="666"/>
      <c r="L159" s="645"/>
      <c r="M159" s="645">
        <v>663</v>
      </c>
      <c r="N159" s="83" t="s">
        <v>996</v>
      </c>
      <c r="O159" s="83" t="s">
        <v>1103</v>
      </c>
      <c r="P159" s="46">
        <v>29.89</v>
      </c>
      <c r="Q159" s="46" t="s">
        <v>1169</v>
      </c>
      <c r="R159" s="63">
        <v>0.37493847476795272</v>
      </c>
      <c r="S159" s="65">
        <v>11.206911010814107</v>
      </c>
      <c r="T159" s="912"/>
      <c r="U159" s="188"/>
      <c r="V159" s="83"/>
      <c r="W159" s="892"/>
      <c r="X159" s="43"/>
      <c r="Y159" s="43"/>
      <c r="Z159" s="43"/>
      <c r="AA159" s="43"/>
      <c r="AD159" s="43"/>
      <c r="AE159" s="43"/>
      <c r="AF159" s="43"/>
      <c r="AG159" s="43"/>
      <c r="AN159" s="43"/>
      <c r="AO159" s="43"/>
      <c r="AP159" s="43"/>
      <c r="AQ159" s="43"/>
    </row>
    <row r="160" spans="2:43" ht="26.4" x14ac:dyDescent="0.25">
      <c r="B160" s="428"/>
      <c r="C160" s="261"/>
      <c r="D160" s="59"/>
      <c r="E160" s="58"/>
      <c r="F160" s="58"/>
      <c r="G160" s="61"/>
      <c r="H160" s="933"/>
      <c r="I160" s="660"/>
      <c r="J160" s="710"/>
      <c r="K160" s="666"/>
      <c r="L160" s="645"/>
      <c r="M160" s="645">
        <v>668</v>
      </c>
      <c r="N160" s="83" t="s">
        <v>1100</v>
      </c>
      <c r="O160" s="83" t="s">
        <v>1103</v>
      </c>
      <c r="P160" s="46">
        <v>42</v>
      </c>
      <c r="Q160" s="46" t="s">
        <v>1169</v>
      </c>
      <c r="R160" s="63">
        <v>0.37493847476795272</v>
      </c>
      <c r="S160" s="65">
        <v>15.747415940254015</v>
      </c>
      <c r="T160" s="912"/>
      <c r="U160" s="188"/>
      <c r="V160" s="83"/>
      <c r="W160" s="892"/>
      <c r="X160" s="43"/>
      <c r="Y160" s="43"/>
      <c r="Z160" s="43"/>
      <c r="AA160" s="43"/>
      <c r="AD160" s="43"/>
      <c r="AE160" s="43"/>
      <c r="AF160" s="43"/>
      <c r="AG160" s="43"/>
      <c r="AN160" s="43"/>
      <c r="AO160" s="43"/>
      <c r="AP160" s="43"/>
      <c r="AQ160" s="43"/>
    </row>
    <row r="161" spans="2:43" x14ac:dyDescent="0.25">
      <c r="B161" s="428"/>
      <c r="C161" s="261"/>
      <c r="D161" s="59"/>
      <c r="E161" s="58"/>
      <c r="F161" s="58"/>
      <c r="G161" s="61"/>
      <c r="H161" s="933"/>
      <c r="I161" s="660"/>
      <c r="J161" s="710"/>
      <c r="K161" s="666"/>
      <c r="L161" s="645"/>
      <c r="M161" s="645">
        <v>677</v>
      </c>
      <c r="N161" s="83" t="s">
        <v>1016</v>
      </c>
      <c r="O161" s="83" t="s">
        <v>1103</v>
      </c>
      <c r="P161" s="46">
        <v>73.138240470978886</v>
      </c>
      <c r="Q161" s="46" t="s">
        <v>1169</v>
      </c>
      <c r="R161" s="63">
        <v>0.37493847476795272</v>
      </c>
      <c r="S161" s="65">
        <v>27.422340329400576</v>
      </c>
      <c r="T161" s="912"/>
      <c r="U161" s="188"/>
      <c r="V161" s="83"/>
      <c r="W161" s="892"/>
      <c r="X161" s="43"/>
      <c r="Y161" s="43"/>
      <c r="Z161" s="43"/>
      <c r="AA161" s="43"/>
      <c r="AD161" s="43"/>
      <c r="AE161" s="43"/>
      <c r="AF161" s="43"/>
      <c r="AG161" s="43"/>
      <c r="AN161" s="43"/>
      <c r="AO161" s="43"/>
      <c r="AP161" s="43"/>
      <c r="AQ161" s="43"/>
    </row>
    <row r="162" spans="2:43" x14ac:dyDescent="0.25">
      <c r="B162" s="428"/>
      <c r="C162" s="261"/>
      <c r="D162" s="59"/>
      <c r="E162" s="58"/>
      <c r="F162" s="58"/>
      <c r="G162" s="61"/>
      <c r="H162" s="933"/>
      <c r="I162" s="660"/>
      <c r="J162" s="710"/>
      <c r="K162" s="666"/>
      <c r="L162" s="645"/>
      <c r="M162" s="645">
        <v>690</v>
      </c>
      <c r="N162" s="83" t="s">
        <v>1105</v>
      </c>
      <c r="O162" s="83" t="s">
        <v>1103</v>
      </c>
      <c r="P162" s="46">
        <v>312.5</v>
      </c>
      <c r="Q162" s="46" t="s">
        <v>1169</v>
      </c>
      <c r="R162" s="63">
        <v>0.37493847476795272</v>
      </c>
      <c r="S162" s="65">
        <v>117.16827336498523</v>
      </c>
      <c r="T162" s="912"/>
      <c r="U162" s="188"/>
      <c r="V162" s="83"/>
      <c r="W162" s="892"/>
      <c r="X162" s="43"/>
      <c r="Y162" s="43"/>
      <c r="Z162" s="43"/>
      <c r="AA162" s="43"/>
      <c r="AD162" s="43"/>
      <c r="AE162" s="43"/>
      <c r="AF162" s="43"/>
      <c r="AG162" s="43"/>
      <c r="AN162" s="43"/>
      <c r="AO162" s="43"/>
      <c r="AP162" s="43"/>
      <c r="AQ162" s="43"/>
    </row>
    <row r="163" spans="2:43" s="68" customFormat="1" x14ac:dyDescent="0.25">
      <c r="B163" s="429"/>
      <c r="C163" s="451" t="s">
        <v>888</v>
      </c>
      <c r="D163" s="389" t="s">
        <v>1169</v>
      </c>
      <c r="E163" s="388">
        <v>1100</v>
      </c>
      <c r="F163" s="388" t="s">
        <v>810</v>
      </c>
      <c r="G163" s="390">
        <v>0.15</v>
      </c>
      <c r="H163" s="935">
        <v>165</v>
      </c>
      <c r="I163" s="688">
        <v>0.5</v>
      </c>
      <c r="J163" s="714">
        <v>82.5</v>
      </c>
      <c r="K163" s="706">
        <v>82.5</v>
      </c>
      <c r="L163" s="658"/>
      <c r="M163" s="658">
        <v>910</v>
      </c>
      <c r="N163" s="453" t="s">
        <v>984</v>
      </c>
      <c r="O163" s="453" t="s">
        <v>1006</v>
      </c>
      <c r="P163" s="452">
        <v>36.480000000000004</v>
      </c>
      <c r="Q163" s="452" t="s">
        <v>1159</v>
      </c>
      <c r="R163" s="454">
        <v>3.2598954916814042</v>
      </c>
      <c r="S163" s="455">
        <v>118.92098753653764</v>
      </c>
      <c r="T163" s="915">
        <f>SUM(S163:S166)</f>
        <v>810.91863468279905</v>
      </c>
      <c r="U163" s="456">
        <f>H163-T163</f>
        <v>-645.91863468279905</v>
      </c>
      <c r="V163" s="453"/>
      <c r="W163" s="895">
        <f>T163</f>
        <v>810.91863468279905</v>
      </c>
    </row>
    <row r="164" spans="2:43" x14ac:dyDescent="0.25">
      <c r="B164" s="428"/>
      <c r="C164" s="261"/>
      <c r="D164" s="59"/>
      <c r="E164" s="58"/>
      <c r="F164" s="58"/>
      <c r="G164" s="61"/>
      <c r="H164" s="933"/>
      <c r="I164" s="660"/>
      <c r="J164" s="710"/>
      <c r="K164" s="666"/>
      <c r="L164" s="645"/>
      <c r="M164" s="645">
        <v>692</v>
      </c>
      <c r="N164" s="165" t="s">
        <v>1105</v>
      </c>
      <c r="O164" s="165" t="s">
        <v>1029</v>
      </c>
      <c r="P164" s="72">
        <v>113.5625</v>
      </c>
      <c r="Q164" s="72" t="s">
        <v>1159</v>
      </c>
      <c r="R164" s="168">
        <v>3.2598954916814042</v>
      </c>
      <c r="S164" s="169">
        <v>370.20188177406948</v>
      </c>
      <c r="T164" s="912"/>
      <c r="U164" s="188"/>
      <c r="V164" s="83"/>
      <c r="W164" s="892"/>
      <c r="X164" s="43"/>
      <c r="Y164" s="43"/>
      <c r="Z164" s="43"/>
      <c r="AA164" s="43"/>
      <c r="AD164" s="43"/>
      <c r="AE164" s="43"/>
      <c r="AF164" s="43"/>
      <c r="AG164" s="43"/>
      <c r="AN164" s="43"/>
      <c r="AO164" s="43"/>
      <c r="AP164" s="43"/>
      <c r="AQ164" s="43"/>
    </row>
    <row r="165" spans="2:43" ht="26.4" x14ac:dyDescent="0.25">
      <c r="B165" s="428"/>
      <c r="C165" s="261"/>
      <c r="D165" s="59"/>
      <c r="E165" s="58"/>
      <c r="F165" s="58"/>
      <c r="G165" s="61"/>
      <c r="H165" s="933"/>
      <c r="I165" s="660"/>
      <c r="J165" s="710"/>
      <c r="K165" s="666"/>
      <c r="L165" s="645"/>
      <c r="M165" s="645">
        <v>643</v>
      </c>
      <c r="N165" s="165" t="s">
        <v>1104</v>
      </c>
      <c r="O165" s="165" t="s">
        <v>1029</v>
      </c>
      <c r="P165" s="72">
        <v>35.325000000000003</v>
      </c>
      <c r="Q165" s="72" t="s">
        <v>1159</v>
      </c>
      <c r="R165" s="168">
        <v>3.2598954916814042</v>
      </c>
      <c r="S165" s="169">
        <v>115.15580824364561</v>
      </c>
      <c r="T165" s="912"/>
      <c r="U165" s="188"/>
      <c r="V165" s="83"/>
      <c r="W165" s="892"/>
      <c r="X165" s="43"/>
      <c r="Y165" s="43"/>
      <c r="Z165" s="43"/>
      <c r="AA165" s="43"/>
      <c r="AD165" s="43"/>
      <c r="AE165" s="43"/>
      <c r="AF165" s="43"/>
      <c r="AG165" s="43"/>
      <c r="AN165" s="43"/>
      <c r="AO165" s="43"/>
      <c r="AP165" s="43"/>
      <c r="AQ165" s="43"/>
    </row>
    <row r="166" spans="2:43" x14ac:dyDescent="0.25">
      <c r="B166" s="428"/>
      <c r="C166" s="261"/>
      <c r="D166" s="59"/>
      <c r="E166" s="58"/>
      <c r="F166" s="58"/>
      <c r="G166" s="61"/>
      <c r="H166" s="933"/>
      <c r="I166" s="660"/>
      <c r="J166" s="710"/>
      <c r="K166" s="666"/>
      <c r="L166" s="645"/>
      <c r="M166" s="645">
        <v>207</v>
      </c>
      <c r="N166" s="83" t="s">
        <v>986</v>
      </c>
      <c r="O166" s="83" t="s">
        <v>1006</v>
      </c>
      <c r="P166" s="46">
        <v>63.388522011165627</v>
      </c>
      <c r="Q166" s="46" t="s">
        <v>1159</v>
      </c>
      <c r="R166" s="63">
        <v>3.2598954916814042</v>
      </c>
      <c r="S166" s="65">
        <v>206.63995712854629</v>
      </c>
      <c r="T166" s="912"/>
      <c r="U166" s="188"/>
      <c r="V166" s="83"/>
      <c r="W166" s="892"/>
      <c r="X166" s="43"/>
      <c r="Y166" s="43"/>
      <c r="Z166" s="43"/>
      <c r="AA166" s="43"/>
      <c r="AD166" s="43"/>
      <c r="AE166" s="43"/>
      <c r="AF166" s="43"/>
      <c r="AG166" s="43"/>
      <c r="AN166" s="43"/>
      <c r="AO166" s="43"/>
      <c r="AP166" s="43"/>
      <c r="AQ166" s="43"/>
    </row>
    <row r="167" spans="2:43" ht="26.4" x14ac:dyDescent="0.25">
      <c r="B167" s="428"/>
      <c r="C167" s="457" t="s">
        <v>952</v>
      </c>
      <c r="D167" s="458" t="s">
        <v>1159</v>
      </c>
      <c r="E167" s="459">
        <v>2259</v>
      </c>
      <c r="F167" s="459" t="s">
        <v>810</v>
      </c>
      <c r="G167" s="460">
        <v>86.72</v>
      </c>
      <c r="H167" s="937">
        <v>195900.48</v>
      </c>
      <c r="I167" s="690">
        <v>0.5</v>
      </c>
      <c r="J167" s="716">
        <v>97950.24</v>
      </c>
      <c r="K167" s="717">
        <v>97950.24</v>
      </c>
      <c r="L167" s="724"/>
      <c r="M167" s="724">
        <v>1198</v>
      </c>
      <c r="N167" s="462" t="s">
        <v>1042</v>
      </c>
      <c r="O167" s="462" t="s">
        <v>1142</v>
      </c>
      <c r="P167" s="463">
        <v>1129.5027834152147</v>
      </c>
      <c r="Q167" s="463" t="s">
        <v>8</v>
      </c>
      <c r="R167" s="464">
        <v>86.72325152382993</v>
      </c>
      <c r="S167" s="465">
        <v>97954.153982983669</v>
      </c>
      <c r="T167" s="918">
        <f>S167</f>
        <v>97954.153982983669</v>
      </c>
      <c r="U167" s="635">
        <f>H167-T167</f>
        <v>97946.326017016341</v>
      </c>
      <c r="V167" s="462" t="s">
        <v>1195</v>
      </c>
      <c r="W167" s="899">
        <f>T167</f>
        <v>97954.153982983669</v>
      </c>
      <c r="X167" s="43"/>
      <c r="Y167" s="43"/>
      <c r="Z167" s="43"/>
      <c r="AA167" s="43"/>
      <c r="AD167" s="43"/>
      <c r="AE167" s="43"/>
      <c r="AF167" s="43"/>
      <c r="AG167" s="43"/>
      <c r="AN167" s="43"/>
      <c r="AO167" s="43"/>
      <c r="AP167" s="43"/>
      <c r="AQ167" s="43"/>
    </row>
    <row r="168" spans="2:43" x14ac:dyDescent="0.25">
      <c r="B168" s="427" t="s">
        <v>663</v>
      </c>
      <c r="C168" s="434"/>
      <c r="D168" s="146"/>
      <c r="E168" s="145"/>
      <c r="F168" s="145"/>
      <c r="G168" s="147"/>
      <c r="H168" s="934"/>
      <c r="I168" s="722"/>
      <c r="J168" s="722"/>
      <c r="K168" s="722"/>
      <c r="L168" s="723"/>
      <c r="M168" s="723"/>
      <c r="N168" s="423"/>
      <c r="O168" s="423"/>
      <c r="P168" s="149"/>
      <c r="Q168" s="149"/>
      <c r="R168" s="150"/>
      <c r="S168" s="151"/>
      <c r="T168" s="914"/>
      <c r="U168" s="442"/>
      <c r="V168" s="423"/>
      <c r="W168" s="894"/>
      <c r="X168" s="43"/>
      <c r="Y168" s="43"/>
      <c r="Z168" s="43"/>
      <c r="AA168" s="43"/>
      <c r="AD168" s="43"/>
      <c r="AE168" s="43"/>
      <c r="AF168" s="43"/>
      <c r="AG168" s="43"/>
      <c r="AN168" s="43"/>
      <c r="AO168" s="43"/>
      <c r="AP168" s="43"/>
      <c r="AQ168" s="43"/>
    </row>
    <row r="169" spans="2:43" s="68" customFormat="1" ht="26.4" x14ac:dyDescent="0.25">
      <c r="B169" s="429" t="s">
        <v>306</v>
      </c>
      <c r="C169" s="209" t="s">
        <v>817</v>
      </c>
      <c r="D169" s="70" t="s">
        <v>1159</v>
      </c>
      <c r="E169" s="69">
        <v>8112</v>
      </c>
      <c r="F169" s="69" t="s">
        <v>810</v>
      </c>
      <c r="G169" s="71">
        <v>16.350000000000001</v>
      </c>
      <c r="H169" s="933">
        <v>132631.20000000001</v>
      </c>
      <c r="I169" s="660">
        <v>0.5</v>
      </c>
      <c r="J169" s="710">
        <v>66315.600000000006</v>
      </c>
      <c r="K169" s="666">
        <v>66315.600000000006</v>
      </c>
      <c r="L169" s="645"/>
      <c r="M169" s="645">
        <v>1201</v>
      </c>
      <c r="N169" s="165" t="s">
        <v>1042</v>
      </c>
      <c r="O169" s="165" t="s">
        <v>1043</v>
      </c>
      <c r="P169" s="72">
        <v>8112</v>
      </c>
      <c r="Q169" s="72" t="s">
        <v>1159</v>
      </c>
      <c r="R169" s="168">
        <v>16.3528779809551</v>
      </c>
      <c r="S169" s="169">
        <v>132654.54618150776</v>
      </c>
      <c r="T169" s="913">
        <f>S169</f>
        <v>132654.54618150776</v>
      </c>
      <c r="U169" s="443">
        <f>H169-T169</f>
        <v>-23.346181507746223</v>
      </c>
      <c r="V169" s="165"/>
      <c r="W169" s="893">
        <f>T169</f>
        <v>132654.54618150776</v>
      </c>
    </row>
    <row r="170" spans="2:43" s="68" customFormat="1" x14ac:dyDescent="0.25">
      <c r="B170" s="450" t="s">
        <v>816</v>
      </c>
      <c r="C170" s="451" t="s">
        <v>818</v>
      </c>
      <c r="D170" s="389" t="s">
        <v>1159</v>
      </c>
      <c r="E170" s="388">
        <v>8112</v>
      </c>
      <c r="F170" s="388" t="s">
        <v>810</v>
      </c>
      <c r="G170" s="390">
        <v>24.76</v>
      </c>
      <c r="H170" s="935">
        <v>200853.12000000002</v>
      </c>
      <c r="I170" s="688">
        <v>0.5</v>
      </c>
      <c r="J170" s="714">
        <v>100426.56000000001</v>
      </c>
      <c r="K170" s="706">
        <v>100426.56000000001</v>
      </c>
      <c r="L170" s="658"/>
      <c r="M170" s="658">
        <v>1200</v>
      </c>
      <c r="N170" s="453" t="s">
        <v>1042</v>
      </c>
      <c r="O170" s="453" t="s">
        <v>969</v>
      </c>
      <c r="P170" s="452">
        <v>8112</v>
      </c>
      <c r="Q170" s="452" t="s">
        <v>1159</v>
      </c>
      <c r="R170" s="454">
        <v>24.762834601363782</v>
      </c>
      <c r="S170" s="455">
        <v>200876.11428626301</v>
      </c>
      <c r="T170" s="915">
        <f>S170</f>
        <v>200876.11428626301</v>
      </c>
      <c r="U170" s="456">
        <f>H170-T170</f>
        <v>-22.994286262983223</v>
      </c>
      <c r="V170" s="453"/>
      <c r="W170" s="895">
        <f>T170</f>
        <v>200876.11428626301</v>
      </c>
    </row>
    <row r="171" spans="2:43" s="68" customFormat="1" x14ac:dyDescent="0.25">
      <c r="B171" s="450" t="s">
        <v>819</v>
      </c>
      <c r="C171" s="451" t="s">
        <v>817</v>
      </c>
      <c r="D171" s="389" t="s">
        <v>1169</v>
      </c>
      <c r="E171" s="388">
        <v>27040</v>
      </c>
      <c r="F171" s="388" t="s">
        <v>810</v>
      </c>
      <c r="G171" s="390">
        <v>1.23</v>
      </c>
      <c r="H171" s="935">
        <v>33259.199999999997</v>
      </c>
      <c r="I171" s="688">
        <v>0.5</v>
      </c>
      <c r="J171" s="714">
        <v>16629.599999999999</v>
      </c>
      <c r="K171" s="706">
        <v>16629.599999999999</v>
      </c>
      <c r="L171" s="658"/>
      <c r="M171" s="658">
        <v>1199</v>
      </c>
      <c r="N171" s="453" t="s">
        <v>1042</v>
      </c>
      <c r="O171" s="453" t="s">
        <v>971</v>
      </c>
      <c r="P171" s="452">
        <v>27040</v>
      </c>
      <c r="Q171" s="452" t="s">
        <v>1169</v>
      </c>
      <c r="R171" s="454">
        <v>1.2273499999999999</v>
      </c>
      <c r="S171" s="455">
        <v>33187.544000000002</v>
      </c>
      <c r="T171" s="915">
        <f>S171</f>
        <v>33187.544000000002</v>
      </c>
      <c r="U171" s="456">
        <f>H171-T171</f>
        <v>71.655999999995402</v>
      </c>
      <c r="V171" s="453"/>
      <c r="W171" s="895">
        <f>T171</f>
        <v>33187.544000000002</v>
      </c>
    </row>
    <row r="172" spans="2:43" s="68" customFormat="1" x14ac:dyDescent="0.25">
      <c r="B172" s="473" t="s">
        <v>35</v>
      </c>
      <c r="C172" s="457"/>
      <c r="D172" s="458" t="s">
        <v>201</v>
      </c>
      <c r="E172" s="459"/>
      <c r="F172" s="459" t="e">
        <v>#N/A</v>
      </c>
      <c r="G172" s="460"/>
      <c r="H172" s="937">
        <v>0</v>
      </c>
      <c r="I172" s="690"/>
      <c r="J172" s="716">
        <v>0</v>
      </c>
      <c r="K172" s="717">
        <v>0</v>
      </c>
      <c r="L172" s="724"/>
      <c r="M172" s="724"/>
      <c r="N172" s="462"/>
      <c r="O172" s="462"/>
      <c r="P172" s="463"/>
      <c r="Q172" s="463"/>
      <c r="R172" s="464"/>
      <c r="S172" s="465"/>
      <c r="T172" s="920"/>
      <c r="U172" s="553"/>
      <c r="V172" s="462"/>
      <c r="W172" s="901"/>
    </row>
    <row r="173" spans="2:43" x14ac:dyDescent="0.25">
      <c r="B173" s="554" t="s">
        <v>13</v>
      </c>
      <c r="C173" s="555"/>
      <c r="D173" s="556" t="s">
        <v>14</v>
      </c>
      <c r="E173" s="488"/>
      <c r="F173" s="488" t="e">
        <v>#N/A</v>
      </c>
      <c r="G173" s="474">
        <v>0</v>
      </c>
      <c r="H173" s="937">
        <v>0</v>
      </c>
      <c r="I173" s="690"/>
      <c r="J173" s="716">
        <v>0</v>
      </c>
      <c r="K173" s="717">
        <v>0</v>
      </c>
      <c r="L173" s="724"/>
      <c r="M173" s="724"/>
      <c r="N173" s="557"/>
      <c r="O173" s="557"/>
      <c r="P173" s="490"/>
      <c r="Q173" s="490"/>
      <c r="R173" s="558"/>
      <c r="S173" s="466"/>
      <c r="T173" s="920"/>
      <c r="U173" s="559"/>
      <c r="V173" s="557"/>
      <c r="W173" s="901"/>
      <c r="X173" s="43"/>
      <c r="Y173" s="43"/>
      <c r="Z173" s="43"/>
      <c r="AA173" s="43"/>
      <c r="AD173" s="43"/>
      <c r="AE173" s="43"/>
      <c r="AF173" s="43"/>
      <c r="AG173" s="43"/>
      <c r="AN173" s="43"/>
      <c r="AO173" s="43"/>
      <c r="AP173" s="43"/>
      <c r="AQ173" s="43"/>
    </row>
    <row r="174" spans="2:43" x14ac:dyDescent="0.25">
      <c r="B174" s="427" t="s">
        <v>664</v>
      </c>
      <c r="C174" s="434"/>
      <c r="D174" s="146"/>
      <c r="E174" s="145"/>
      <c r="F174" s="145"/>
      <c r="G174" s="147"/>
      <c r="H174" s="934"/>
      <c r="I174" s="722"/>
      <c r="J174" s="722"/>
      <c r="K174" s="722"/>
      <c r="L174" s="723"/>
      <c r="M174" s="723"/>
      <c r="N174" s="423"/>
      <c r="O174" s="423"/>
      <c r="P174" s="149"/>
      <c r="Q174" s="149"/>
      <c r="R174" s="150"/>
      <c r="S174" s="151"/>
      <c r="T174" s="914"/>
      <c r="U174" s="442"/>
      <c r="V174" s="423"/>
      <c r="W174" s="894"/>
      <c r="X174" s="43"/>
      <c r="Y174" s="43"/>
      <c r="Z174" s="43"/>
      <c r="AA174" s="43"/>
      <c r="AD174" s="43"/>
      <c r="AE174" s="43"/>
      <c r="AF174" s="43"/>
      <c r="AG174" s="43"/>
      <c r="AN174" s="43"/>
      <c r="AO174" s="43"/>
      <c r="AP174" s="43"/>
      <c r="AQ174" s="43"/>
    </row>
    <row r="175" spans="2:43" x14ac:dyDescent="0.25">
      <c r="B175" s="498" t="s">
        <v>363</v>
      </c>
      <c r="C175" s="437"/>
      <c r="D175" s="182" t="s">
        <v>1169</v>
      </c>
      <c r="E175" s="74"/>
      <c r="F175" s="74" t="s">
        <v>750</v>
      </c>
      <c r="G175" s="77">
        <v>8.4700000000000006</v>
      </c>
      <c r="H175" s="936">
        <v>0</v>
      </c>
      <c r="I175" s="685">
        <v>0.5</v>
      </c>
      <c r="J175" s="715">
        <v>0</v>
      </c>
      <c r="K175" s="667">
        <v>0</v>
      </c>
      <c r="L175" s="663"/>
      <c r="M175" s="663"/>
      <c r="N175" s="424"/>
      <c r="O175" s="424"/>
      <c r="P175" s="418"/>
      <c r="Q175" s="418"/>
      <c r="R175" s="80"/>
      <c r="S175" s="81"/>
      <c r="T175" s="916"/>
      <c r="U175" s="185"/>
      <c r="V175" s="424"/>
      <c r="W175" s="897"/>
      <c r="X175" s="43"/>
      <c r="Y175" s="43"/>
      <c r="Z175" s="43"/>
      <c r="AA175" s="43"/>
      <c r="AD175" s="43"/>
      <c r="AE175" s="43"/>
      <c r="AF175" s="43"/>
      <c r="AG175" s="43"/>
      <c r="AN175" s="43"/>
      <c r="AO175" s="43"/>
      <c r="AP175" s="43"/>
      <c r="AQ175" s="43"/>
    </row>
    <row r="176" spans="2:43" x14ac:dyDescent="0.25">
      <c r="B176" s="560" t="s">
        <v>364</v>
      </c>
      <c r="C176" s="561"/>
      <c r="D176" s="556" t="s">
        <v>1169</v>
      </c>
      <c r="E176" s="488"/>
      <c r="F176" s="488" t="s">
        <v>750</v>
      </c>
      <c r="G176" s="474">
        <v>8.4700000000000006</v>
      </c>
      <c r="H176" s="937">
        <v>0</v>
      </c>
      <c r="I176" s="690">
        <v>0.5</v>
      </c>
      <c r="J176" s="716">
        <v>0</v>
      </c>
      <c r="K176" s="717">
        <v>0</v>
      </c>
      <c r="L176" s="724"/>
      <c r="M176" s="724"/>
      <c r="N176" s="557"/>
      <c r="O176" s="557"/>
      <c r="P176" s="490"/>
      <c r="Q176" s="490"/>
      <c r="R176" s="558"/>
      <c r="S176" s="466"/>
      <c r="T176" s="920"/>
      <c r="U176" s="559"/>
      <c r="V176" s="557"/>
      <c r="W176" s="901"/>
      <c r="X176" s="43"/>
      <c r="Y176" s="43"/>
      <c r="Z176" s="43"/>
      <c r="AA176" s="43"/>
      <c r="AD176" s="43"/>
      <c r="AE176" s="43"/>
      <c r="AF176" s="43"/>
      <c r="AG176" s="43"/>
      <c r="AN176" s="43"/>
      <c r="AO176" s="43"/>
      <c r="AP176" s="43"/>
      <c r="AQ176" s="43"/>
    </row>
    <row r="177" spans="2:43" x14ac:dyDescent="0.25">
      <c r="B177" s="560" t="s">
        <v>365</v>
      </c>
      <c r="C177" s="561"/>
      <c r="D177" s="556" t="s">
        <v>1169</v>
      </c>
      <c r="E177" s="488"/>
      <c r="F177" s="488" t="s">
        <v>750</v>
      </c>
      <c r="G177" s="474">
        <v>8.4700000000000006</v>
      </c>
      <c r="H177" s="937">
        <v>0</v>
      </c>
      <c r="I177" s="690">
        <v>0.5</v>
      </c>
      <c r="J177" s="716">
        <v>0</v>
      </c>
      <c r="K177" s="717">
        <v>0</v>
      </c>
      <c r="L177" s="724"/>
      <c r="M177" s="724"/>
      <c r="N177" s="557"/>
      <c r="O177" s="557"/>
      <c r="P177" s="490"/>
      <c r="Q177" s="490"/>
      <c r="R177" s="558"/>
      <c r="S177" s="466"/>
      <c r="T177" s="920"/>
      <c r="U177" s="559"/>
      <c r="V177" s="557"/>
      <c r="W177" s="901"/>
      <c r="X177" s="43"/>
      <c r="Y177" s="43"/>
      <c r="Z177" s="43"/>
      <c r="AA177" s="43"/>
      <c r="AD177" s="43"/>
      <c r="AE177" s="43"/>
      <c r="AF177" s="43"/>
      <c r="AG177" s="43"/>
      <c r="AN177" s="43"/>
      <c r="AO177" s="43"/>
      <c r="AP177" s="43"/>
      <c r="AQ177" s="43"/>
    </row>
    <row r="178" spans="2:43" x14ac:dyDescent="0.25">
      <c r="B178" s="560" t="s">
        <v>366</v>
      </c>
      <c r="C178" s="561"/>
      <c r="D178" s="556" t="s">
        <v>1169</v>
      </c>
      <c r="E178" s="488"/>
      <c r="F178" s="488" t="s">
        <v>750</v>
      </c>
      <c r="G178" s="474">
        <v>8.4700000000000006</v>
      </c>
      <c r="H178" s="937">
        <v>0</v>
      </c>
      <c r="I178" s="690">
        <v>0.5</v>
      </c>
      <c r="J178" s="716">
        <v>0</v>
      </c>
      <c r="K178" s="717">
        <v>0</v>
      </c>
      <c r="L178" s="724"/>
      <c r="M178" s="724"/>
      <c r="N178" s="557"/>
      <c r="O178" s="557"/>
      <c r="P178" s="490"/>
      <c r="Q178" s="490"/>
      <c r="R178" s="558"/>
      <c r="S178" s="466"/>
      <c r="T178" s="920"/>
      <c r="U178" s="559"/>
      <c r="V178" s="557"/>
      <c r="W178" s="901"/>
      <c r="X178" s="43"/>
      <c r="Y178" s="43"/>
      <c r="Z178" s="43"/>
      <c r="AA178" s="43"/>
      <c r="AD178" s="43"/>
      <c r="AE178" s="43"/>
      <c r="AF178" s="43"/>
      <c r="AG178" s="43"/>
      <c r="AN178" s="43"/>
      <c r="AO178" s="43"/>
      <c r="AP178" s="43"/>
      <c r="AQ178" s="43"/>
    </row>
    <row r="179" spans="2:43" x14ac:dyDescent="0.25">
      <c r="B179" s="560" t="s">
        <v>367</v>
      </c>
      <c r="C179" s="561"/>
      <c r="D179" s="556" t="s">
        <v>1169</v>
      </c>
      <c r="E179" s="488"/>
      <c r="F179" s="488" t="s">
        <v>750</v>
      </c>
      <c r="G179" s="474">
        <v>8.4700000000000006</v>
      </c>
      <c r="H179" s="937">
        <v>0</v>
      </c>
      <c r="I179" s="690">
        <v>0.5</v>
      </c>
      <c r="J179" s="716">
        <v>0</v>
      </c>
      <c r="K179" s="717">
        <v>0</v>
      </c>
      <c r="L179" s="724"/>
      <c r="M179" s="724"/>
      <c r="N179" s="557"/>
      <c r="O179" s="557"/>
      <c r="P179" s="490"/>
      <c r="Q179" s="490"/>
      <c r="R179" s="558"/>
      <c r="S179" s="466"/>
      <c r="T179" s="920"/>
      <c r="U179" s="559"/>
      <c r="V179" s="557"/>
      <c r="W179" s="901"/>
      <c r="X179" s="43"/>
      <c r="Y179" s="43"/>
      <c r="Z179" s="43"/>
      <c r="AA179" s="43"/>
      <c r="AD179" s="43"/>
      <c r="AE179" s="43"/>
      <c r="AF179" s="43"/>
      <c r="AG179" s="43"/>
      <c r="AN179" s="43"/>
      <c r="AO179" s="43"/>
      <c r="AP179" s="43"/>
      <c r="AQ179" s="43"/>
    </row>
    <row r="180" spans="2:43" x14ac:dyDescent="0.25">
      <c r="B180" s="560" t="s">
        <v>763</v>
      </c>
      <c r="C180" s="561"/>
      <c r="D180" s="556" t="s">
        <v>1169</v>
      </c>
      <c r="E180" s="488"/>
      <c r="F180" s="488" t="s">
        <v>750</v>
      </c>
      <c r="G180" s="474">
        <v>8.4700000000000006</v>
      </c>
      <c r="H180" s="937">
        <v>0</v>
      </c>
      <c r="I180" s="690">
        <v>0.5</v>
      </c>
      <c r="J180" s="716">
        <v>0</v>
      </c>
      <c r="K180" s="717">
        <v>0</v>
      </c>
      <c r="L180" s="724"/>
      <c r="M180" s="724"/>
      <c r="N180" s="557"/>
      <c r="O180" s="557"/>
      <c r="P180" s="490"/>
      <c r="Q180" s="490"/>
      <c r="R180" s="558"/>
      <c r="S180" s="466"/>
      <c r="T180" s="920"/>
      <c r="U180" s="559"/>
      <c r="V180" s="557"/>
      <c r="W180" s="901"/>
      <c r="X180" s="43"/>
      <c r="Y180" s="43"/>
      <c r="Z180" s="43"/>
      <c r="AA180" s="43"/>
      <c r="AD180" s="43"/>
      <c r="AE180" s="43"/>
      <c r="AF180" s="43"/>
      <c r="AG180" s="43"/>
      <c r="AN180" s="43"/>
      <c r="AO180" s="43"/>
      <c r="AP180" s="43"/>
      <c r="AQ180" s="43"/>
    </row>
    <row r="181" spans="2:43" x14ac:dyDescent="0.25">
      <c r="B181" s="560" t="s">
        <v>764</v>
      </c>
      <c r="C181" s="561"/>
      <c r="D181" s="556" t="s">
        <v>1169</v>
      </c>
      <c r="E181" s="488"/>
      <c r="F181" s="488" t="s">
        <v>750</v>
      </c>
      <c r="G181" s="474">
        <v>8.4700000000000006</v>
      </c>
      <c r="H181" s="937">
        <v>0</v>
      </c>
      <c r="I181" s="690">
        <v>0.5</v>
      </c>
      <c r="J181" s="716">
        <v>0</v>
      </c>
      <c r="K181" s="717">
        <v>0</v>
      </c>
      <c r="L181" s="724"/>
      <c r="M181" s="724"/>
      <c r="N181" s="557"/>
      <c r="O181" s="557"/>
      <c r="P181" s="490"/>
      <c r="Q181" s="490"/>
      <c r="R181" s="558"/>
      <c r="S181" s="466"/>
      <c r="T181" s="920"/>
      <c r="U181" s="559"/>
      <c r="V181" s="557"/>
      <c r="W181" s="901"/>
      <c r="X181" s="43"/>
      <c r="Y181" s="43"/>
      <c r="Z181" s="43"/>
      <c r="AA181" s="43"/>
      <c r="AD181" s="43"/>
      <c r="AE181" s="43"/>
      <c r="AF181" s="43"/>
      <c r="AG181" s="43"/>
      <c r="AN181" s="43"/>
      <c r="AO181" s="43"/>
      <c r="AP181" s="43"/>
      <c r="AQ181" s="43"/>
    </row>
    <row r="182" spans="2:43" x14ac:dyDescent="0.25">
      <c r="B182" s="560" t="s">
        <v>368</v>
      </c>
      <c r="C182" s="561"/>
      <c r="D182" s="556" t="s">
        <v>1169</v>
      </c>
      <c r="E182" s="488"/>
      <c r="F182" s="488" t="e">
        <v>#N/A</v>
      </c>
      <c r="G182" s="474">
        <v>0</v>
      </c>
      <c r="H182" s="937">
        <v>0</v>
      </c>
      <c r="I182" s="690">
        <v>0.5</v>
      </c>
      <c r="J182" s="716">
        <v>0</v>
      </c>
      <c r="K182" s="717">
        <v>0</v>
      </c>
      <c r="L182" s="724"/>
      <c r="M182" s="724"/>
      <c r="N182" s="557"/>
      <c r="O182" s="557"/>
      <c r="P182" s="490"/>
      <c r="Q182" s="490"/>
      <c r="R182" s="558"/>
      <c r="S182" s="466"/>
      <c r="T182" s="920"/>
      <c r="U182" s="559"/>
      <c r="V182" s="557"/>
      <c r="W182" s="901"/>
      <c r="X182" s="43"/>
      <c r="Y182" s="43"/>
      <c r="Z182" s="43"/>
      <c r="AA182" s="43"/>
      <c r="AD182" s="43"/>
      <c r="AE182" s="43"/>
      <c r="AF182" s="43"/>
      <c r="AG182" s="43"/>
      <c r="AN182" s="43"/>
      <c r="AO182" s="43"/>
      <c r="AP182" s="43"/>
      <c r="AQ182" s="43"/>
    </row>
    <row r="183" spans="2:43" x14ac:dyDescent="0.25">
      <c r="B183" s="560" t="s">
        <v>369</v>
      </c>
      <c r="C183" s="561"/>
      <c r="D183" s="556" t="s">
        <v>1169</v>
      </c>
      <c r="E183" s="488"/>
      <c r="F183" s="488" t="e">
        <v>#N/A</v>
      </c>
      <c r="G183" s="474">
        <v>0</v>
      </c>
      <c r="H183" s="937">
        <v>0</v>
      </c>
      <c r="I183" s="690">
        <v>0.5</v>
      </c>
      <c r="J183" s="716">
        <v>0</v>
      </c>
      <c r="K183" s="717">
        <v>0</v>
      </c>
      <c r="L183" s="724"/>
      <c r="M183" s="724"/>
      <c r="N183" s="557"/>
      <c r="O183" s="557"/>
      <c r="P183" s="490"/>
      <c r="Q183" s="490"/>
      <c r="R183" s="558"/>
      <c r="S183" s="466"/>
      <c r="T183" s="920"/>
      <c r="U183" s="559"/>
      <c r="V183" s="557"/>
      <c r="W183" s="901"/>
      <c r="X183" s="43"/>
      <c r="Y183" s="43"/>
      <c r="Z183" s="43"/>
      <c r="AA183" s="43"/>
      <c r="AD183" s="43"/>
      <c r="AE183" s="43"/>
      <c r="AF183" s="43"/>
      <c r="AG183" s="43"/>
      <c r="AN183" s="43"/>
      <c r="AO183" s="43"/>
      <c r="AP183" s="43"/>
      <c r="AQ183" s="43"/>
    </row>
    <row r="184" spans="2:43" x14ac:dyDescent="0.25">
      <c r="B184" s="560" t="s">
        <v>371</v>
      </c>
      <c r="C184" s="561"/>
      <c r="D184" s="556" t="s">
        <v>1169</v>
      </c>
      <c r="E184" s="488"/>
      <c r="F184" s="488" t="s">
        <v>750</v>
      </c>
      <c r="G184" s="474">
        <v>8.4700000000000006</v>
      </c>
      <c r="H184" s="937">
        <v>0</v>
      </c>
      <c r="I184" s="690">
        <v>0.5</v>
      </c>
      <c r="J184" s="716">
        <v>0</v>
      </c>
      <c r="K184" s="717">
        <v>0</v>
      </c>
      <c r="L184" s="724"/>
      <c r="M184" s="724"/>
      <c r="N184" s="557"/>
      <c r="O184" s="557"/>
      <c r="P184" s="490"/>
      <c r="Q184" s="490"/>
      <c r="R184" s="558"/>
      <c r="S184" s="466"/>
      <c r="T184" s="920"/>
      <c r="U184" s="559"/>
      <c r="V184" s="557"/>
      <c r="W184" s="901"/>
      <c r="X184" s="43"/>
      <c r="Y184" s="43"/>
      <c r="Z184" s="43"/>
      <c r="AA184" s="43"/>
      <c r="AD184" s="43"/>
      <c r="AE184" s="43"/>
      <c r="AF184" s="43"/>
      <c r="AG184" s="43"/>
      <c r="AN184" s="43"/>
      <c r="AO184" s="43"/>
      <c r="AP184" s="43"/>
      <c r="AQ184" s="43"/>
    </row>
    <row r="185" spans="2:43" x14ac:dyDescent="0.25">
      <c r="B185" s="560" t="s">
        <v>773</v>
      </c>
      <c r="C185" s="561"/>
      <c r="D185" s="556" t="s">
        <v>1169</v>
      </c>
      <c r="E185" s="488"/>
      <c r="F185" s="488" t="s">
        <v>750</v>
      </c>
      <c r="G185" s="474">
        <v>8.4700000000000006</v>
      </c>
      <c r="H185" s="937">
        <v>0</v>
      </c>
      <c r="I185" s="690">
        <v>0.5</v>
      </c>
      <c r="J185" s="716">
        <v>0</v>
      </c>
      <c r="K185" s="717">
        <v>0</v>
      </c>
      <c r="L185" s="724"/>
      <c r="M185" s="724"/>
      <c r="N185" s="557"/>
      <c r="O185" s="557"/>
      <c r="P185" s="490"/>
      <c r="Q185" s="490"/>
      <c r="R185" s="558"/>
      <c r="S185" s="466"/>
      <c r="T185" s="920"/>
      <c r="U185" s="559"/>
      <c r="V185" s="557"/>
      <c r="W185" s="901"/>
      <c r="X185" s="43"/>
      <c r="Y185" s="43"/>
      <c r="Z185" s="43"/>
      <c r="AA185" s="43"/>
      <c r="AD185" s="43"/>
      <c r="AE185" s="43"/>
      <c r="AF185" s="43"/>
      <c r="AG185" s="43"/>
      <c r="AN185" s="43"/>
      <c r="AO185" s="43"/>
      <c r="AP185" s="43"/>
      <c r="AQ185" s="43"/>
    </row>
    <row r="186" spans="2:43" x14ac:dyDescent="0.25">
      <c r="B186" s="560" t="s">
        <v>765</v>
      </c>
      <c r="C186" s="561"/>
      <c r="D186" s="556" t="s">
        <v>1169</v>
      </c>
      <c r="E186" s="488"/>
      <c r="F186" s="488" t="s">
        <v>750</v>
      </c>
      <c r="G186" s="474">
        <v>8.4700000000000006</v>
      </c>
      <c r="H186" s="937">
        <v>0</v>
      </c>
      <c r="I186" s="690">
        <v>0.5</v>
      </c>
      <c r="J186" s="716">
        <v>0</v>
      </c>
      <c r="K186" s="717">
        <v>0</v>
      </c>
      <c r="L186" s="724"/>
      <c r="M186" s="724"/>
      <c r="N186" s="557"/>
      <c r="O186" s="557"/>
      <c r="P186" s="490"/>
      <c r="Q186" s="490"/>
      <c r="R186" s="558"/>
      <c r="S186" s="466"/>
      <c r="T186" s="920"/>
      <c r="U186" s="559"/>
      <c r="V186" s="557"/>
      <c r="W186" s="901"/>
      <c r="X186" s="43"/>
      <c r="Y186" s="43"/>
      <c r="Z186" s="43"/>
      <c r="AA186" s="43"/>
      <c r="AD186" s="43"/>
      <c r="AE186" s="43"/>
      <c r="AF186" s="43"/>
      <c r="AG186" s="43"/>
      <c r="AN186" s="43"/>
      <c r="AO186" s="43"/>
      <c r="AP186" s="43"/>
      <c r="AQ186" s="43"/>
    </row>
    <row r="187" spans="2:43" x14ac:dyDescent="0.25">
      <c r="B187" s="560" t="s">
        <v>766</v>
      </c>
      <c r="C187" s="561"/>
      <c r="D187" s="556" t="s">
        <v>1169</v>
      </c>
      <c r="E187" s="488"/>
      <c r="F187" s="488" t="s">
        <v>750</v>
      </c>
      <c r="G187" s="474">
        <v>8.4700000000000006</v>
      </c>
      <c r="H187" s="937">
        <v>0</v>
      </c>
      <c r="I187" s="690">
        <v>0.5</v>
      </c>
      <c r="J187" s="716">
        <v>0</v>
      </c>
      <c r="K187" s="717">
        <v>0</v>
      </c>
      <c r="L187" s="724"/>
      <c r="M187" s="724"/>
      <c r="N187" s="557"/>
      <c r="O187" s="557"/>
      <c r="P187" s="490"/>
      <c r="Q187" s="490"/>
      <c r="R187" s="558"/>
      <c r="S187" s="466"/>
      <c r="T187" s="920"/>
      <c r="U187" s="559"/>
      <c r="V187" s="557"/>
      <c r="W187" s="901"/>
      <c r="X187" s="43"/>
      <c r="Y187" s="43"/>
      <c r="Z187" s="43"/>
      <c r="AA187" s="43"/>
      <c r="AD187" s="43"/>
      <c r="AE187" s="43"/>
      <c r="AF187" s="43"/>
      <c r="AG187" s="43"/>
      <c r="AN187" s="43"/>
      <c r="AO187" s="43"/>
      <c r="AP187" s="43"/>
      <c r="AQ187" s="43"/>
    </row>
    <row r="188" spans="2:43" x14ac:dyDescent="0.25">
      <c r="B188" s="560" t="s">
        <v>767</v>
      </c>
      <c r="C188" s="561"/>
      <c r="D188" s="556" t="s">
        <v>1169</v>
      </c>
      <c r="E188" s="490"/>
      <c r="F188" s="488" t="s">
        <v>750</v>
      </c>
      <c r="G188" s="474">
        <v>8.4700000000000006</v>
      </c>
      <c r="H188" s="937">
        <v>0</v>
      </c>
      <c r="I188" s="690">
        <v>0.5</v>
      </c>
      <c r="J188" s="716">
        <v>0</v>
      </c>
      <c r="K188" s="717">
        <v>0</v>
      </c>
      <c r="L188" s="724"/>
      <c r="M188" s="724"/>
      <c r="N188" s="557"/>
      <c r="O188" s="557"/>
      <c r="P188" s="490"/>
      <c r="Q188" s="490"/>
      <c r="R188" s="558"/>
      <c r="S188" s="466"/>
      <c r="T188" s="920"/>
      <c r="U188" s="559"/>
      <c r="V188" s="557"/>
      <c r="W188" s="901"/>
      <c r="X188" s="43"/>
      <c r="Y188" s="43"/>
      <c r="Z188" s="43"/>
      <c r="AA188" s="43"/>
      <c r="AD188" s="43"/>
      <c r="AE188" s="43"/>
      <c r="AF188" s="43"/>
      <c r="AG188" s="43"/>
      <c r="AN188" s="43"/>
      <c r="AO188" s="43"/>
      <c r="AP188" s="43"/>
      <c r="AQ188" s="43"/>
    </row>
    <row r="189" spans="2:43" x14ac:dyDescent="0.25">
      <c r="B189" s="560" t="s">
        <v>768</v>
      </c>
      <c r="C189" s="561"/>
      <c r="D189" s="556" t="s">
        <v>1169</v>
      </c>
      <c r="E189" s="488"/>
      <c r="F189" s="488" t="s">
        <v>750</v>
      </c>
      <c r="G189" s="474">
        <v>8.4700000000000006</v>
      </c>
      <c r="H189" s="937">
        <v>0</v>
      </c>
      <c r="I189" s="690">
        <v>0.5</v>
      </c>
      <c r="J189" s="716">
        <v>0</v>
      </c>
      <c r="K189" s="717">
        <v>0</v>
      </c>
      <c r="L189" s="724"/>
      <c r="M189" s="724"/>
      <c r="N189" s="557"/>
      <c r="O189" s="557"/>
      <c r="P189" s="490"/>
      <c r="Q189" s="490"/>
      <c r="R189" s="558"/>
      <c r="S189" s="466"/>
      <c r="T189" s="920"/>
      <c r="U189" s="559"/>
      <c r="V189" s="557"/>
      <c r="W189" s="901"/>
      <c r="X189" s="43"/>
      <c r="Y189" s="43"/>
      <c r="Z189" s="43"/>
      <c r="AA189" s="43"/>
      <c r="AD189" s="43"/>
      <c r="AE189" s="43"/>
      <c r="AF189" s="43"/>
      <c r="AG189" s="43"/>
      <c r="AN189" s="43"/>
      <c r="AO189" s="43"/>
      <c r="AP189" s="43"/>
      <c r="AQ189" s="43"/>
    </row>
    <row r="190" spans="2:43" ht="52.8" x14ac:dyDescent="0.25">
      <c r="B190" s="450" t="s">
        <v>11</v>
      </c>
      <c r="C190" s="451" t="s">
        <v>871</v>
      </c>
      <c r="D190" s="478" t="s">
        <v>1169</v>
      </c>
      <c r="E190" s="388">
        <v>122000</v>
      </c>
      <c r="F190" s="388" t="s">
        <v>810</v>
      </c>
      <c r="G190" s="390">
        <v>1.23</v>
      </c>
      <c r="H190" s="935">
        <v>150060</v>
      </c>
      <c r="I190" s="688">
        <v>0.5</v>
      </c>
      <c r="J190" s="714">
        <v>75030</v>
      </c>
      <c r="K190" s="706">
        <v>75030</v>
      </c>
      <c r="L190" s="658"/>
      <c r="M190" s="658">
        <v>915</v>
      </c>
      <c r="N190" s="453" t="s">
        <v>1037</v>
      </c>
      <c r="O190" s="453" t="s">
        <v>1034</v>
      </c>
      <c r="P190" s="452">
        <v>122000</v>
      </c>
      <c r="Q190" s="452" t="s">
        <v>1169</v>
      </c>
      <c r="R190" s="454">
        <v>9.8795238095238103E-3</v>
      </c>
      <c r="S190" s="455">
        <f>P190*R190</f>
        <v>1205.3019047619048</v>
      </c>
      <c r="T190" s="915">
        <f>S190</f>
        <v>1205.3019047619048</v>
      </c>
      <c r="U190" s="456">
        <f>H190-T190</f>
        <v>148854.6980952381</v>
      </c>
      <c r="V190" s="166" t="s">
        <v>1221</v>
      </c>
      <c r="W190" s="895">
        <f>P190*0.24</f>
        <v>29280</v>
      </c>
      <c r="X190" s="43"/>
      <c r="Y190" s="43"/>
      <c r="Z190" s="43"/>
      <c r="AA190" s="43"/>
      <c r="AD190" s="43"/>
      <c r="AE190" s="43"/>
      <c r="AF190" s="43"/>
      <c r="AG190" s="43"/>
      <c r="AN190" s="43"/>
      <c r="AO190" s="43"/>
      <c r="AP190" s="43"/>
      <c r="AQ190" s="43"/>
    </row>
    <row r="191" spans="2:43" x14ac:dyDescent="0.25">
      <c r="B191" s="428"/>
      <c r="C191" s="261"/>
      <c r="D191" s="136"/>
      <c r="E191" s="58"/>
      <c r="F191" s="58"/>
      <c r="G191" s="61"/>
      <c r="H191" s="933"/>
      <c r="I191" s="660"/>
      <c r="J191" s="710"/>
      <c r="K191" s="666"/>
      <c r="L191" s="645"/>
      <c r="M191" s="645"/>
      <c r="N191" s="83"/>
      <c r="O191" s="83"/>
      <c r="P191" s="46"/>
      <c r="Q191" s="46"/>
      <c r="R191" s="63"/>
      <c r="S191" s="65"/>
      <c r="T191" s="912"/>
      <c r="U191" s="188"/>
      <c r="V191" s="83"/>
      <c r="W191" s="892"/>
      <c r="X191" s="43"/>
      <c r="Y191" s="43"/>
      <c r="Z191" s="43"/>
      <c r="AA191" s="43"/>
      <c r="AD191" s="43"/>
      <c r="AE191" s="43"/>
      <c r="AF191" s="43"/>
      <c r="AG191" s="43"/>
      <c r="AN191" s="43"/>
      <c r="AO191" s="43"/>
      <c r="AP191" s="43"/>
      <c r="AQ191" s="43"/>
    </row>
    <row r="192" spans="2:43" x14ac:dyDescent="0.25">
      <c r="B192" s="427" t="s">
        <v>841</v>
      </c>
      <c r="C192" s="434"/>
      <c r="D192" s="146"/>
      <c r="E192" s="145"/>
      <c r="F192" s="145"/>
      <c r="G192" s="147"/>
      <c r="H192" s="934"/>
      <c r="I192" s="722"/>
      <c r="J192" s="722"/>
      <c r="K192" s="722"/>
      <c r="L192" s="723"/>
      <c r="M192" s="723"/>
      <c r="N192" s="423"/>
      <c r="O192" s="423"/>
      <c r="P192" s="149"/>
      <c r="Q192" s="149"/>
      <c r="R192" s="150"/>
      <c r="S192" s="151"/>
      <c r="T192" s="914"/>
      <c r="U192" s="442"/>
      <c r="V192" s="423"/>
      <c r="W192" s="894"/>
      <c r="X192" s="43"/>
      <c r="Y192" s="43"/>
      <c r="Z192" s="43"/>
      <c r="AA192" s="43"/>
      <c r="AD192" s="43"/>
      <c r="AE192" s="43"/>
      <c r="AF192" s="43"/>
      <c r="AG192" s="43"/>
      <c r="AN192" s="43"/>
      <c r="AO192" s="43"/>
      <c r="AP192" s="43"/>
      <c r="AQ192" s="43"/>
    </row>
    <row r="193" spans="2:43" x14ac:dyDescent="0.25">
      <c r="B193" s="428" t="s">
        <v>842</v>
      </c>
      <c r="C193" s="261" t="s">
        <v>916</v>
      </c>
      <c r="D193" s="136" t="s">
        <v>1159</v>
      </c>
      <c r="E193" s="58"/>
      <c r="F193" s="58" t="e">
        <v>#N/A</v>
      </c>
      <c r="G193" s="61">
        <v>0</v>
      </c>
      <c r="H193" s="933">
        <v>0</v>
      </c>
      <c r="I193" s="660"/>
      <c r="J193" s="710">
        <v>0</v>
      </c>
      <c r="K193" s="666">
        <v>0</v>
      </c>
      <c r="L193" s="645"/>
      <c r="M193" s="645"/>
      <c r="N193" s="83"/>
      <c r="O193" s="83"/>
      <c r="P193" s="46"/>
      <c r="Q193" s="46"/>
      <c r="R193" s="63"/>
      <c r="S193" s="65"/>
      <c r="T193" s="912"/>
      <c r="U193" s="188"/>
      <c r="V193" s="83"/>
      <c r="W193" s="892"/>
      <c r="X193" s="43"/>
      <c r="Y193" s="43"/>
      <c r="Z193" s="43"/>
      <c r="AA193" s="43"/>
      <c r="AD193" s="43"/>
      <c r="AE193" s="43"/>
      <c r="AF193" s="43"/>
      <c r="AG193" s="43"/>
      <c r="AN193" s="43"/>
      <c r="AO193" s="43"/>
      <c r="AP193" s="43"/>
      <c r="AQ193" s="43"/>
    </row>
    <row r="194" spans="2:43" x14ac:dyDescent="0.25">
      <c r="B194" s="428"/>
      <c r="C194" s="261"/>
      <c r="D194" s="136"/>
      <c r="E194" s="58"/>
      <c r="F194" s="58"/>
      <c r="G194" s="61"/>
      <c r="H194" s="933"/>
      <c r="I194" s="660"/>
      <c r="J194" s="710"/>
      <c r="K194" s="666"/>
      <c r="L194" s="645"/>
      <c r="M194" s="645"/>
      <c r="N194" s="83"/>
      <c r="O194" s="83"/>
      <c r="P194" s="46"/>
      <c r="Q194" s="46"/>
      <c r="R194" s="63"/>
      <c r="S194" s="65"/>
      <c r="T194" s="912"/>
      <c r="U194" s="188"/>
      <c r="V194" s="83"/>
      <c r="W194" s="892"/>
      <c r="X194" s="43"/>
      <c r="Y194" s="43"/>
      <c r="Z194" s="43"/>
      <c r="AA194" s="43"/>
      <c r="AD194" s="43"/>
      <c r="AE194" s="43"/>
      <c r="AF194" s="43"/>
      <c r="AG194" s="43"/>
      <c r="AN194" s="43"/>
      <c r="AO194" s="43"/>
      <c r="AP194" s="43"/>
      <c r="AQ194" s="43"/>
    </row>
    <row r="195" spans="2:43" x14ac:dyDescent="0.25">
      <c r="B195" s="428"/>
      <c r="C195" s="261"/>
      <c r="D195" s="136"/>
      <c r="E195" s="58"/>
      <c r="F195" s="58"/>
      <c r="G195" s="61"/>
      <c r="H195" s="933"/>
      <c r="I195" s="660"/>
      <c r="J195" s="710"/>
      <c r="K195" s="666"/>
      <c r="L195" s="645"/>
      <c r="M195" s="645"/>
      <c r="N195" s="83"/>
      <c r="O195" s="83"/>
      <c r="P195" s="46"/>
      <c r="Q195" s="46"/>
      <c r="R195" s="63"/>
      <c r="S195" s="65"/>
      <c r="T195" s="912"/>
      <c r="U195" s="188"/>
      <c r="V195" s="83"/>
      <c r="W195" s="892"/>
      <c r="X195" s="43"/>
      <c r="Y195" s="43"/>
      <c r="Z195" s="43"/>
      <c r="AA195" s="43"/>
      <c r="AD195" s="43"/>
      <c r="AE195" s="43"/>
      <c r="AF195" s="43"/>
      <c r="AG195" s="43"/>
      <c r="AN195" s="43"/>
      <c r="AO195" s="43"/>
      <c r="AP195" s="43"/>
      <c r="AQ195" s="43"/>
    </row>
    <row r="196" spans="2:43" x14ac:dyDescent="0.25">
      <c r="B196" s="427" t="s">
        <v>665</v>
      </c>
      <c r="C196" s="434"/>
      <c r="D196" s="146"/>
      <c r="E196" s="145"/>
      <c r="F196" s="145"/>
      <c r="G196" s="147"/>
      <c r="H196" s="934"/>
      <c r="I196" s="722"/>
      <c r="J196" s="722"/>
      <c r="K196" s="722"/>
      <c r="L196" s="723"/>
      <c r="M196" s="723"/>
      <c r="N196" s="423"/>
      <c r="O196" s="423"/>
      <c r="P196" s="149"/>
      <c r="Q196" s="149"/>
      <c r="R196" s="150"/>
      <c r="S196" s="151"/>
      <c r="T196" s="914"/>
      <c r="U196" s="442"/>
      <c r="V196" s="423"/>
      <c r="W196" s="894"/>
      <c r="X196" s="43"/>
      <c r="Y196" s="43"/>
      <c r="Z196" s="43"/>
      <c r="AA196" s="43"/>
      <c r="AD196" s="43"/>
      <c r="AE196" s="43"/>
      <c r="AF196" s="43"/>
      <c r="AG196" s="43"/>
      <c r="AN196" s="43"/>
      <c r="AO196" s="43"/>
      <c r="AP196" s="43"/>
      <c r="AQ196" s="43"/>
    </row>
    <row r="197" spans="2:43" x14ac:dyDescent="0.25">
      <c r="B197" s="428" t="s">
        <v>213</v>
      </c>
      <c r="C197" s="261"/>
      <c r="D197" s="59" t="s">
        <v>811</v>
      </c>
      <c r="E197" s="58"/>
      <c r="F197" s="58" t="s">
        <v>810</v>
      </c>
      <c r="G197" s="61">
        <v>95.76</v>
      </c>
      <c r="H197" s="933">
        <v>0</v>
      </c>
      <c r="I197" s="660"/>
      <c r="J197" s="710">
        <v>0</v>
      </c>
      <c r="K197" s="666">
        <v>0</v>
      </c>
      <c r="L197" s="645"/>
      <c r="M197" s="645"/>
      <c r="N197" s="83"/>
      <c r="O197" s="83"/>
      <c r="P197" s="46"/>
      <c r="Q197" s="46"/>
      <c r="R197" s="63"/>
      <c r="S197" s="65"/>
      <c r="T197" s="912"/>
      <c r="U197" s="188"/>
      <c r="V197" s="83"/>
      <c r="W197" s="892"/>
      <c r="X197" s="43"/>
      <c r="Y197" s="43"/>
      <c r="Z197" s="43"/>
      <c r="AA197" s="43"/>
      <c r="AD197" s="43"/>
      <c r="AE197" s="43"/>
      <c r="AF197" s="43"/>
      <c r="AG197" s="43"/>
      <c r="AN197" s="43"/>
      <c r="AO197" s="43"/>
      <c r="AP197" s="43"/>
      <c r="AQ197" s="43"/>
    </row>
    <row r="198" spans="2:43" x14ac:dyDescent="0.25">
      <c r="B198" s="428" t="s">
        <v>214</v>
      </c>
      <c r="C198" s="261"/>
      <c r="D198" s="59" t="s">
        <v>8</v>
      </c>
      <c r="E198" s="58"/>
      <c r="F198" s="58" t="e">
        <v>#N/A</v>
      </c>
      <c r="G198" s="61">
        <v>0</v>
      </c>
      <c r="H198" s="933">
        <v>0</v>
      </c>
      <c r="I198" s="660"/>
      <c r="J198" s="710">
        <v>0</v>
      </c>
      <c r="K198" s="666">
        <v>0</v>
      </c>
      <c r="L198" s="645"/>
      <c r="M198" s="645"/>
      <c r="N198" s="83"/>
      <c r="O198" s="83"/>
      <c r="P198" s="46"/>
      <c r="Q198" s="46"/>
      <c r="R198" s="63"/>
      <c r="S198" s="65"/>
      <c r="T198" s="912"/>
      <c r="U198" s="188"/>
      <c r="V198" s="83"/>
      <c r="W198" s="892"/>
      <c r="X198" s="43"/>
      <c r="Y198" s="43"/>
      <c r="Z198" s="43"/>
      <c r="AA198" s="43"/>
      <c r="AD198" s="43"/>
      <c r="AE198" s="43"/>
      <c r="AF198" s="43"/>
      <c r="AG198" s="43"/>
      <c r="AN198" s="43"/>
      <c r="AO198" s="43"/>
      <c r="AP198" s="43"/>
      <c r="AQ198" s="43"/>
    </row>
    <row r="199" spans="2:43" ht="26.4" x14ac:dyDescent="0.25">
      <c r="B199" s="480" t="s">
        <v>829</v>
      </c>
      <c r="C199" s="481" t="s">
        <v>870</v>
      </c>
      <c r="D199" s="478" t="s">
        <v>14</v>
      </c>
      <c r="E199" s="388">
        <v>0.41</v>
      </c>
      <c r="F199" s="388" t="s">
        <v>810</v>
      </c>
      <c r="G199" s="390">
        <v>12300</v>
      </c>
      <c r="H199" s="935">
        <v>5043</v>
      </c>
      <c r="I199" s="688">
        <v>0.5</v>
      </c>
      <c r="J199" s="714">
        <v>2521.5</v>
      </c>
      <c r="K199" s="706">
        <v>2521.5</v>
      </c>
      <c r="L199" s="658"/>
      <c r="M199" s="658">
        <v>1080</v>
      </c>
      <c r="N199" s="453" t="s">
        <v>1041</v>
      </c>
      <c r="O199" s="453" t="s">
        <v>1039</v>
      </c>
      <c r="P199" s="452">
        <v>1.2609999999999999</v>
      </c>
      <c r="Q199" s="452" t="s">
        <v>36</v>
      </c>
      <c r="R199" s="454">
        <v>866.22</v>
      </c>
      <c r="S199" s="455">
        <v>1092.30342</v>
      </c>
      <c r="T199" s="915">
        <f>SUM(S199:S204)</f>
        <v>3645.0537599999998</v>
      </c>
      <c r="U199" s="456">
        <f>H199-T199</f>
        <v>1397.9462400000002</v>
      </c>
      <c r="V199" s="453" t="s">
        <v>1222</v>
      </c>
      <c r="W199" s="895">
        <f>SUM(P199:P204)*940</f>
        <v>3955.52</v>
      </c>
      <c r="X199" s="43"/>
      <c r="Y199" s="43"/>
      <c r="Z199" s="43"/>
      <c r="AA199" s="43"/>
      <c r="AD199" s="43"/>
      <c r="AE199" s="43"/>
      <c r="AF199" s="43"/>
      <c r="AG199" s="43"/>
      <c r="AN199" s="43"/>
      <c r="AO199" s="43"/>
      <c r="AP199" s="43"/>
      <c r="AQ199" s="43"/>
    </row>
    <row r="200" spans="2:43" x14ac:dyDescent="0.25">
      <c r="B200" s="448"/>
      <c r="C200" s="449"/>
      <c r="D200" s="171"/>
      <c r="E200" s="69"/>
      <c r="F200" s="69"/>
      <c r="G200" s="71"/>
      <c r="H200" s="933"/>
      <c r="I200" s="660"/>
      <c r="J200" s="710"/>
      <c r="K200" s="666"/>
      <c r="L200" s="645"/>
      <c r="M200" s="645">
        <v>1059</v>
      </c>
      <c r="N200" s="165" t="s">
        <v>1038</v>
      </c>
      <c r="O200" s="165" t="s">
        <v>1039</v>
      </c>
      <c r="P200" s="72">
        <v>0.29299999999999998</v>
      </c>
      <c r="Q200" s="72" t="s">
        <v>36</v>
      </c>
      <c r="R200" s="168">
        <v>866.22</v>
      </c>
      <c r="S200" s="169">
        <v>253.80246</v>
      </c>
      <c r="T200" s="912"/>
      <c r="U200" s="415"/>
      <c r="V200" s="165"/>
      <c r="W200" s="892"/>
      <c r="X200" s="43"/>
      <c r="Y200" s="43"/>
      <c r="Z200" s="43"/>
      <c r="AA200" s="43"/>
      <c r="AD200" s="43"/>
      <c r="AE200" s="43"/>
      <c r="AF200" s="43"/>
      <c r="AG200" s="43"/>
      <c r="AN200" s="43"/>
      <c r="AO200" s="43"/>
      <c r="AP200" s="43"/>
      <c r="AQ200" s="43"/>
    </row>
    <row r="201" spans="2:43" ht="26.4" x14ac:dyDescent="0.25">
      <c r="B201" s="448"/>
      <c r="C201" s="449"/>
      <c r="D201" s="171"/>
      <c r="E201" s="69"/>
      <c r="F201" s="69"/>
      <c r="G201" s="71"/>
      <c r="H201" s="933"/>
      <c r="I201" s="660"/>
      <c r="J201" s="710"/>
      <c r="K201" s="666"/>
      <c r="L201" s="645"/>
      <c r="M201" s="645">
        <v>1079</v>
      </c>
      <c r="N201" s="165" t="s">
        <v>1040</v>
      </c>
      <c r="O201" s="165" t="s">
        <v>1039</v>
      </c>
      <c r="P201" s="72">
        <v>1.024</v>
      </c>
      <c r="Q201" s="72" t="s">
        <v>36</v>
      </c>
      <c r="R201" s="168">
        <v>866.22</v>
      </c>
      <c r="S201" s="169">
        <v>887.00927999999999</v>
      </c>
      <c r="T201" s="912"/>
      <c r="U201" s="415"/>
      <c r="V201" s="165"/>
      <c r="W201" s="892"/>
      <c r="X201" s="43"/>
      <c r="Y201" s="43"/>
      <c r="Z201" s="43"/>
      <c r="AA201" s="43"/>
      <c r="AD201" s="43"/>
      <c r="AE201" s="43"/>
      <c r="AF201" s="43"/>
      <c r="AG201" s="43"/>
      <c r="AN201" s="43"/>
      <c r="AO201" s="43"/>
      <c r="AP201" s="43"/>
      <c r="AQ201" s="43"/>
    </row>
    <row r="202" spans="2:43" ht="26.4" x14ac:dyDescent="0.25">
      <c r="B202" s="448"/>
      <c r="C202" s="449"/>
      <c r="D202" s="171"/>
      <c r="E202" s="69"/>
      <c r="F202" s="69"/>
      <c r="G202" s="71"/>
      <c r="H202" s="933"/>
      <c r="I202" s="660"/>
      <c r="J202" s="710"/>
      <c r="K202" s="666"/>
      <c r="L202" s="645"/>
      <c r="M202" s="645">
        <v>962</v>
      </c>
      <c r="N202" s="165" t="s">
        <v>1096</v>
      </c>
      <c r="O202" s="165" t="s">
        <v>1039</v>
      </c>
      <c r="P202" s="72">
        <v>0.214</v>
      </c>
      <c r="Q202" s="72" t="s">
        <v>36</v>
      </c>
      <c r="R202" s="168">
        <v>866.22</v>
      </c>
      <c r="S202" s="169">
        <v>185.37108000000001</v>
      </c>
      <c r="T202" s="912"/>
      <c r="U202" s="415"/>
      <c r="V202" s="165"/>
      <c r="W202" s="892"/>
      <c r="X202" s="43"/>
      <c r="Y202" s="43"/>
      <c r="Z202" s="43"/>
      <c r="AA202" s="43"/>
      <c r="AD202" s="43"/>
      <c r="AE202" s="43"/>
      <c r="AF202" s="43"/>
      <c r="AG202" s="43"/>
      <c r="AN202" s="43"/>
      <c r="AO202" s="43"/>
      <c r="AP202" s="43"/>
      <c r="AQ202" s="43"/>
    </row>
    <row r="203" spans="2:43" ht="26.4" x14ac:dyDescent="0.25">
      <c r="B203" s="448"/>
      <c r="C203" s="449"/>
      <c r="D203" s="171"/>
      <c r="E203" s="69"/>
      <c r="F203" s="69"/>
      <c r="G203" s="71"/>
      <c r="H203" s="933"/>
      <c r="I203" s="660"/>
      <c r="J203" s="710"/>
      <c r="K203" s="666"/>
      <c r="L203" s="645"/>
      <c r="M203" s="645">
        <v>963</v>
      </c>
      <c r="N203" s="165" t="s">
        <v>1097</v>
      </c>
      <c r="O203" s="165" t="s">
        <v>1039</v>
      </c>
      <c r="P203" s="72">
        <v>1.17</v>
      </c>
      <c r="Q203" s="72" t="s">
        <v>36</v>
      </c>
      <c r="R203" s="168">
        <v>866.22</v>
      </c>
      <c r="S203" s="169">
        <v>1013.4774</v>
      </c>
      <c r="T203" s="912"/>
      <c r="U203" s="415"/>
      <c r="V203" s="165"/>
      <c r="W203" s="892"/>
      <c r="X203" s="43"/>
      <c r="Y203" s="43"/>
      <c r="Z203" s="43"/>
      <c r="AA203" s="43"/>
      <c r="AD203" s="43"/>
      <c r="AE203" s="43"/>
      <c r="AF203" s="43"/>
      <c r="AG203" s="43"/>
      <c r="AN203" s="43"/>
      <c r="AO203" s="43"/>
      <c r="AP203" s="43"/>
      <c r="AQ203" s="43"/>
    </row>
    <row r="204" spans="2:43" ht="26.4" x14ac:dyDescent="0.25">
      <c r="B204" s="448"/>
      <c r="C204" s="449"/>
      <c r="D204" s="171"/>
      <c r="E204" s="69"/>
      <c r="F204" s="69"/>
      <c r="G204" s="71"/>
      <c r="H204" s="933"/>
      <c r="I204" s="660"/>
      <c r="J204" s="710"/>
      <c r="K204" s="666"/>
      <c r="L204" s="645"/>
      <c r="M204" s="645">
        <v>1081</v>
      </c>
      <c r="N204" s="165" t="s">
        <v>1098</v>
      </c>
      <c r="O204" s="165" t="s">
        <v>1039</v>
      </c>
      <c r="P204" s="72">
        <v>0.246</v>
      </c>
      <c r="Q204" s="72" t="s">
        <v>36</v>
      </c>
      <c r="R204" s="168">
        <v>866.22</v>
      </c>
      <c r="S204" s="169">
        <v>213.09012000000001</v>
      </c>
      <c r="T204" s="912"/>
      <c r="U204" s="415"/>
      <c r="V204" s="165"/>
      <c r="W204" s="892"/>
      <c r="X204" s="43"/>
      <c r="Y204" s="43"/>
      <c r="Z204" s="43"/>
      <c r="AA204" s="43"/>
      <c r="AD204" s="43"/>
      <c r="AE204" s="43"/>
      <c r="AF204" s="43"/>
      <c r="AG204" s="43"/>
      <c r="AN204" s="43"/>
      <c r="AO204" s="43"/>
      <c r="AP204" s="43"/>
      <c r="AQ204" s="43"/>
    </row>
    <row r="205" spans="2:43" ht="26.4" x14ac:dyDescent="0.25">
      <c r="B205" s="480" t="s">
        <v>830</v>
      </c>
      <c r="C205" s="451" t="s">
        <v>831</v>
      </c>
      <c r="D205" s="478" t="s">
        <v>14</v>
      </c>
      <c r="E205" s="388">
        <v>6.85</v>
      </c>
      <c r="F205" s="388" t="s">
        <v>810</v>
      </c>
      <c r="G205" s="390">
        <v>12300</v>
      </c>
      <c r="H205" s="935">
        <v>84255</v>
      </c>
      <c r="I205" s="688">
        <v>0.5</v>
      </c>
      <c r="J205" s="714">
        <v>42127.5</v>
      </c>
      <c r="K205" s="706">
        <v>42127.5</v>
      </c>
      <c r="L205" s="658"/>
      <c r="M205" s="658">
        <v>1070</v>
      </c>
      <c r="N205" s="453" t="s">
        <v>1035</v>
      </c>
      <c r="O205" s="453" t="s">
        <v>1036</v>
      </c>
      <c r="P205" s="452">
        <v>60960</v>
      </c>
      <c r="Q205" s="452" t="s">
        <v>1169</v>
      </c>
      <c r="R205" s="454">
        <v>1.2273499999999999</v>
      </c>
      <c r="S205" s="455">
        <v>74819.255999999994</v>
      </c>
      <c r="T205" s="915">
        <f>SUM(S205:S207)</f>
        <v>82828.572452590786</v>
      </c>
      <c r="U205" s="456">
        <f>H205-T205</f>
        <v>1426.4275474092137</v>
      </c>
      <c r="V205" s="453"/>
      <c r="W205" s="895">
        <f>T205</f>
        <v>82828.572452590786</v>
      </c>
      <c r="X205" s="43"/>
      <c r="Y205" s="43"/>
      <c r="Z205" s="43"/>
      <c r="AA205" s="43"/>
      <c r="AD205" s="43"/>
      <c r="AE205" s="43"/>
      <c r="AF205" s="43"/>
      <c r="AG205" s="43"/>
      <c r="AN205" s="43"/>
      <c r="AO205" s="43"/>
      <c r="AP205" s="43"/>
      <c r="AQ205" s="43"/>
    </row>
    <row r="206" spans="2:43" x14ac:dyDescent="0.25">
      <c r="B206" s="430"/>
      <c r="C206" s="261"/>
      <c r="D206" s="136"/>
      <c r="E206" s="58"/>
      <c r="F206" s="58"/>
      <c r="G206" s="61"/>
      <c r="H206" s="933"/>
      <c r="I206" s="660"/>
      <c r="J206" s="710"/>
      <c r="K206" s="666"/>
      <c r="L206" s="645"/>
      <c r="M206" s="645">
        <v>1071</v>
      </c>
      <c r="N206" s="83" t="s">
        <v>999</v>
      </c>
      <c r="O206" s="83" t="s">
        <v>1034</v>
      </c>
      <c r="P206" s="46">
        <v>6000</v>
      </c>
      <c r="Q206" s="46" t="s">
        <v>1169</v>
      </c>
      <c r="R206" s="63">
        <v>1.2273499999999999</v>
      </c>
      <c r="S206" s="65">
        <v>7364.0999999999995</v>
      </c>
      <c r="T206" s="912"/>
      <c r="U206" s="188"/>
      <c r="V206" s="83"/>
      <c r="W206" s="892"/>
      <c r="X206" s="43"/>
      <c r="Y206" s="43"/>
      <c r="Z206" s="43"/>
      <c r="AA206" s="43"/>
      <c r="AD206" s="43"/>
      <c r="AE206" s="43"/>
      <c r="AF206" s="43"/>
      <c r="AG206" s="43"/>
      <c r="AN206" s="43"/>
      <c r="AO206" s="43"/>
      <c r="AP206" s="43"/>
      <c r="AQ206" s="43"/>
    </row>
    <row r="207" spans="2:43" x14ac:dyDescent="0.25">
      <c r="B207" s="430"/>
      <c r="C207" s="261"/>
      <c r="D207" s="136"/>
      <c r="E207" s="58"/>
      <c r="F207" s="58"/>
      <c r="G207" s="61"/>
      <c r="H207" s="933"/>
      <c r="I207" s="660"/>
      <c r="J207" s="710"/>
      <c r="K207" s="666"/>
      <c r="L207" s="645"/>
      <c r="M207" s="645">
        <v>1066</v>
      </c>
      <c r="N207" s="83" t="s">
        <v>1035</v>
      </c>
      <c r="O207" s="83" t="s">
        <v>1094</v>
      </c>
      <c r="P207" s="46">
        <v>2</v>
      </c>
      <c r="Q207" s="46" t="s">
        <v>1095</v>
      </c>
      <c r="R207" s="63">
        <v>322.60822629539098</v>
      </c>
      <c r="S207" s="65">
        <v>645.21645259078196</v>
      </c>
      <c r="T207" s="912"/>
      <c r="U207" s="188"/>
      <c r="V207" s="83"/>
      <c r="W207" s="892"/>
      <c r="X207" s="43"/>
      <c r="Y207" s="43"/>
      <c r="Z207" s="43"/>
      <c r="AA207" s="43"/>
      <c r="AD207" s="43"/>
      <c r="AE207" s="43"/>
      <c r="AF207" s="43"/>
      <c r="AG207" s="43"/>
      <c r="AN207" s="43"/>
      <c r="AO207" s="43"/>
      <c r="AP207" s="43"/>
      <c r="AQ207" s="43"/>
    </row>
    <row r="208" spans="2:43" x14ac:dyDescent="0.25">
      <c r="B208" s="430"/>
      <c r="C208" s="261"/>
      <c r="D208" s="136"/>
      <c r="E208" s="58"/>
      <c r="F208" s="58"/>
      <c r="G208" s="61"/>
      <c r="H208" s="933"/>
      <c r="I208" s="660"/>
      <c r="J208" s="710"/>
      <c r="K208" s="666"/>
      <c r="L208" s="645"/>
      <c r="M208" s="645"/>
      <c r="N208" s="83"/>
      <c r="O208" s="83"/>
      <c r="P208" s="46"/>
      <c r="Q208" s="46"/>
      <c r="R208" s="63"/>
      <c r="S208" s="65"/>
      <c r="T208" s="912"/>
      <c r="U208" s="188"/>
      <c r="V208" s="83"/>
      <c r="W208" s="892"/>
      <c r="X208" s="43"/>
      <c r="Y208" s="43"/>
      <c r="Z208" s="43"/>
      <c r="AA208" s="43"/>
      <c r="AD208" s="43"/>
      <c r="AE208" s="43"/>
      <c r="AF208" s="43"/>
      <c r="AG208" s="43"/>
      <c r="AN208" s="43"/>
      <c r="AO208" s="43"/>
      <c r="AP208" s="43"/>
      <c r="AQ208" s="43"/>
    </row>
    <row r="209" spans="2:43" x14ac:dyDescent="0.25">
      <c r="B209" s="430" t="s">
        <v>772</v>
      </c>
      <c r="C209" s="261"/>
      <c r="D209" s="136" t="s">
        <v>14</v>
      </c>
      <c r="E209" s="58"/>
      <c r="F209" s="58" t="s">
        <v>760</v>
      </c>
      <c r="G209" s="61">
        <v>4300</v>
      </c>
      <c r="H209" s="933">
        <v>0</v>
      </c>
      <c r="I209" s="660"/>
      <c r="J209" s="710">
        <v>0</v>
      </c>
      <c r="K209" s="666">
        <v>0</v>
      </c>
      <c r="L209" s="645"/>
      <c r="M209" s="645"/>
      <c r="N209" s="83"/>
      <c r="O209" s="83"/>
      <c r="P209" s="46"/>
      <c r="Q209" s="46"/>
      <c r="R209" s="63"/>
      <c r="S209" s="65"/>
      <c r="T209" s="912"/>
      <c r="U209" s="188"/>
      <c r="V209" s="83"/>
      <c r="W209" s="892"/>
      <c r="X209" s="43"/>
      <c r="Y209" s="43"/>
      <c r="Z209" s="43"/>
      <c r="AA209" s="43"/>
      <c r="AD209" s="43"/>
      <c r="AE209" s="43"/>
      <c r="AF209" s="43"/>
      <c r="AG209" s="43"/>
      <c r="AN209" s="43"/>
      <c r="AO209" s="43"/>
      <c r="AP209" s="43"/>
      <c r="AQ209" s="43"/>
    </row>
    <row r="210" spans="2:43" x14ac:dyDescent="0.25">
      <c r="B210" s="430" t="s">
        <v>13</v>
      </c>
      <c r="C210" s="269"/>
      <c r="D210" s="136" t="s">
        <v>201</v>
      </c>
      <c r="E210" s="58"/>
      <c r="F210" s="58" t="s">
        <v>759</v>
      </c>
      <c r="G210" s="61">
        <v>20000</v>
      </c>
      <c r="H210" s="933">
        <v>0</v>
      </c>
      <c r="I210" s="660"/>
      <c r="J210" s="710">
        <v>0</v>
      </c>
      <c r="K210" s="666">
        <v>0</v>
      </c>
      <c r="L210" s="645"/>
      <c r="M210" s="645"/>
      <c r="N210" s="83"/>
      <c r="O210" s="83"/>
      <c r="P210" s="46"/>
      <c r="Q210" s="46"/>
      <c r="R210" s="63"/>
      <c r="S210" s="65"/>
      <c r="T210" s="912"/>
      <c r="U210" s="188"/>
      <c r="V210" s="83"/>
      <c r="W210" s="892"/>
      <c r="X210" s="43"/>
      <c r="Y210" s="43"/>
      <c r="Z210" s="43"/>
      <c r="AA210" s="43"/>
      <c r="AD210" s="43"/>
      <c r="AE210" s="43"/>
      <c r="AF210" s="43"/>
      <c r="AG210" s="43"/>
      <c r="AN210" s="43"/>
      <c r="AO210" s="43"/>
      <c r="AP210" s="43"/>
      <c r="AQ210" s="43"/>
    </row>
    <row r="211" spans="2:43" x14ac:dyDescent="0.25">
      <c r="B211" s="430" t="s">
        <v>11</v>
      </c>
      <c r="C211" s="269"/>
      <c r="D211" s="136" t="s">
        <v>14</v>
      </c>
      <c r="E211" s="58"/>
      <c r="F211" s="58" t="s">
        <v>733</v>
      </c>
      <c r="G211" s="61">
        <v>6030</v>
      </c>
      <c r="H211" s="933">
        <v>0</v>
      </c>
      <c r="I211" s="660"/>
      <c r="J211" s="710">
        <v>0</v>
      </c>
      <c r="K211" s="666">
        <v>0</v>
      </c>
      <c r="L211" s="645"/>
      <c r="M211" s="645"/>
      <c r="N211" s="83"/>
      <c r="O211" s="83"/>
      <c r="P211" s="46"/>
      <c r="Q211" s="46"/>
      <c r="R211" s="63"/>
      <c r="S211" s="65"/>
      <c r="T211" s="912"/>
      <c r="U211" s="188"/>
      <c r="V211" s="83"/>
      <c r="W211" s="892"/>
      <c r="X211" s="43"/>
      <c r="Y211" s="43"/>
      <c r="Z211" s="43"/>
      <c r="AA211" s="43"/>
      <c r="AD211" s="43"/>
      <c r="AE211" s="43"/>
      <c r="AF211" s="43"/>
      <c r="AG211" s="43"/>
      <c r="AN211" s="43"/>
      <c r="AO211" s="43"/>
      <c r="AP211" s="43"/>
      <c r="AQ211" s="43"/>
    </row>
    <row r="212" spans="2:43" x14ac:dyDescent="0.25">
      <c r="B212" s="427" t="s">
        <v>21</v>
      </c>
      <c r="C212" s="434"/>
      <c r="D212" s="146"/>
      <c r="E212" s="145"/>
      <c r="F212" s="145"/>
      <c r="G212" s="147"/>
      <c r="H212" s="934"/>
      <c r="I212" s="722"/>
      <c r="J212" s="722"/>
      <c r="K212" s="722"/>
      <c r="L212" s="723"/>
      <c r="M212" s="723"/>
      <c r="N212" s="423"/>
      <c r="O212" s="423"/>
      <c r="P212" s="149"/>
      <c r="Q212" s="149"/>
      <c r="R212" s="150"/>
      <c r="S212" s="151"/>
      <c r="T212" s="914"/>
      <c r="U212" s="442"/>
      <c r="V212" s="423"/>
      <c r="W212" s="894"/>
      <c r="X212" s="43"/>
      <c r="Y212" s="43"/>
      <c r="Z212" s="43"/>
      <c r="AA212" s="43"/>
      <c r="AD212" s="43"/>
      <c r="AE212" s="43"/>
      <c r="AF212" s="43"/>
      <c r="AG212" s="43"/>
      <c r="AN212" s="43"/>
      <c r="AO212" s="43"/>
      <c r="AP212" s="43"/>
      <c r="AQ212" s="43"/>
    </row>
    <row r="213" spans="2:43" ht="13.8" thickBot="1" x14ac:dyDescent="0.3">
      <c r="B213" s="431" t="s">
        <v>242</v>
      </c>
      <c r="C213" s="436"/>
      <c r="D213" s="75"/>
      <c r="E213" s="74"/>
      <c r="F213" s="74" t="e">
        <v>#N/A</v>
      </c>
      <c r="G213" s="77">
        <v>0</v>
      </c>
      <c r="H213" s="933">
        <v>0</v>
      </c>
      <c r="I213" s="685"/>
      <c r="J213" s="715">
        <v>0</v>
      </c>
      <c r="K213" s="667">
        <v>0</v>
      </c>
      <c r="L213" s="645"/>
      <c r="M213" s="645"/>
      <c r="N213" s="83"/>
      <c r="O213" s="83"/>
      <c r="P213" s="46"/>
      <c r="Q213" s="46"/>
      <c r="R213" s="63"/>
      <c r="S213" s="65"/>
      <c r="T213" s="912"/>
      <c r="U213" s="188"/>
      <c r="V213" s="83"/>
      <c r="W213" s="892"/>
      <c r="X213" s="43"/>
      <c r="Y213" s="43"/>
      <c r="Z213" s="43"/>
      <c r="AA213" s="43"/>
      <c r="AD213" s="43"/>
      <c r="AE213" s="43"/>
      <c r="AF213" s="43"/>
      <c r="AG213" s="43"/>
      <c r="AN213" s="43"/>
      <c r="AO213" s="43"/>
      <c r="AP213" s="43"/>
      <c r="AQ213" s="43"/>
    </row>
    <row r="214" spans="2:43" x14ac:dyDescent="0.25">
      <c r="B214" s="432"/>
      <c r="C214" s="439"/>
      <c r="D214" s="88"/>
      <c r="E214" s="89"/>
      <c r="F214" s="172"/>
      <c r="G214" s="173" t="s">
        <v>353</v>
      </c>
      <c r="H214" s="938">
        <v>6144259.5118000004</v>
      </c>
      <c r="I214" s="702"/>
      <c r="J214" s="668">
        <v>3072129.7558500003</v>
      </c>
      <c r="K214" s="668">
        <v>3072129.7558500003</v>
      </c>
      <c r="L214" s="670"/>
      <c r="M214" s="670"/>
      <c r="N214" s="425"/>
      <c r="O214" s="425"/>
      <c r="P214" s="50"/>
      <c r="Q214" s="50"/>
      <c r="R214" s="174"/>
      <c r="S214" s="175">
        <f>SUM(S5:S213)</f>
        <v>5317822.8266225206</v>
      </c>
      <c r="T214" s="921">
        <f>SUM(T5:T213)</f>
        <v>5317822.8266225243</v>
      </c>
      <c r="U214" s="444">
        <f>SUM(U5:U213)</f>
        <v>826436.68507747666</v>
      </c>
      <c r="V214" s="425"/>
      <c r="W214" s="902">
        <f>SUM(W5:W213)</f>
        <v>5344932.0155932354</v>
      </c>
      <c r="X214" s="43"/>
      <c r="Y214" s="43"/>
      <c r="Z214" s="43"/>
      <c r="AA214" s="43"/>
      <c r="AD214" s="43"/>
      <c r="AE214" s="43"/>
      <c r="AF214" s="43"/>
      <c r="AG214" s="43"/>
      <c r="AN214" s="43"/>
      <c r="AO214" s="43"/>
      <c r="AP214" s="43"/>
      <c r="AQ214" s="43"/>
    </row>
    <row r="215" spans="2:43" ht="13.8" thickBot="1" x14ac:dyDescent="0.3">
      <c r="B215" s="433"/>
      <c r="C215" s="440"/>
      <c r="D215" s="96"/>
      <c r="E215" s="97"/>
      <c r="F215" s="98"/>
      <c r="G215" s="99" t="s">
        <v>354</v>
      </c>
      <c r="H215" s="939"/>
      <c r="I215" s="704"/>
      <c r="J215" s="673">
        <v>0.49999999999186234</v>
      </c>
      <c r="K215" s="673">
        <v>0.49999999999186234</v>
      </c>
      <c r="L215" s="674"/>
      <c r="M215" s="674"/>
      <c r="N215" s="124"/>
      <c r="O215" s="124"/>
      <c r="P215" s="95"/>
      <c r="Q215" s="95"/>
      <c r="R215" s="126"/>
      <c r="S215" s="176"/>
      <c r="T215" s="922"/>
      <c r="U215" s="445"/>
      <c r="V215" s="124"/>
      <c r="W215" s="903"/>
      <c r="X215" s="43"/>
      <c r="Y215" s="43"/>
      <c r="Z215" s="43"/>
      <c r="AA215" s="43"/>
      <c r="AD215" s="43"/>
      <c r="AE215" s="43"/>
      <c r="AF215" s="43"/>
      <c r="AG215" s="43"/>
      <c r="AN215" s="43"/>
      <c r="AO215" s="43"/>
      <c r="AP215" s="43"/>
      <c r="AQ215" s="43"/>
    </row>
    <row r="216" spans="2:43" x14ac:dyDescent="0.25">
      <c r="B216" s="261"/>
      <c r="C216" s="261"/>
      <c r="D216" s="59"/>
      <c r="E216" s="58"/>
      <c r="F216" s="58"/>
      <c r="G216" s="61"/>
      <c r="H216" s="114"/>
      <c r="N216" s="47"/>
      <c r="O216" s="47"/>
      <c r="P216" s="43"/>
      <c r="U216" s="43"/>
      <c r="V216" s="47"/>
      <c r="W216" s="43"/>
      <c r="X216" s="43"/>
      <c r="Y216" s="43"/>
      <c r="Z216" s="43"/>
      <c r="AA216" s="43"/>
      <c r="AD216" s="43"/>
      <c r="AE216" s="43"/>
      <c r="AF216" s="43"/>
      <c r="AG216" s="43"/>
      <c r="AN216" s="43"/>
      <c r="AO216" s="43"/>
      <c r="AP216" s="43"/>
      <c r="AQ216" s="43"/>
    </row>
    <row r="217" spans="2:43" x14ac:dyDescent="0.25">
      <c r="B217" s="190" t="s">
        <v>761</v>
      </c>
      <c r="D217" s="43"/>
      <c r="N217" s="47"/>
      <c r="O217" s="47"/>
      <c r="P217" s="43"/>
      <c r="T217" s="43" t="s">
        <v>1150</v>
      </c>
      <c r="U217" s="143">
        <f>Bldg1Total-S214</f>
        <v>826436.68517747987</v>
      </c>
      <c r="V217" s="47"/>
      <c r="W217" s="43"/>
      <c r="X217" s="43"/>
      <c r="Y217" s="43"/>
      <c r="Z217" s="43"/>
      <c r="AA217" s="43"/>
      <c r="AD217" s="43"/>
      <c r="AE217" s="43"/>
      <c r="AF217" s="43"/>
      <c r="AG217" s="43"/>
      <c r="AN217" s="43"/>
      <c r="AO217" s="43"/>
      <c r="AP217" s="43"/>
      <c r="AQ217" s="43"/>
    </row>
    <row r="218" spans="2:43" x14ac:dyDescent="0.25">
      <c r="D218" s="43"/>
      <c r="N218" s="47"/>
      <c r="O218" s="47"/>
      <c r="P218" s="43"/>
      <c r="U218" s="43"/>
      <c r="V218" s="47"/>
      <c r="W218" s="43"/>
      <c r="X218" s="43"/>
      <c r="Y218" s="43"/>
      <c r="Z218" s="43"/>
      <c r="AA218" s="43"/>
      <c r="AD218" s="43"/>
      <c r="AE218" s="43"/>
      <c r="AF218" s="43"/>
      <c r="AG218" s="43"/>
      <c r="AN218" s="43"/>
      <c r="AO218" s="43"/>
      <c r="AP218" s="43"/>
      <c r="AQ218" s="43"/>
    </row>
    <row r="219" spans="2:43" x14ac:dyDescent="0.25">
      <c r="D219" s="43"/>
      <c r="N219" s="47"/>
      <c r="O219" s="47"/>
      <c r="P219" s="43"/>
      <c r="S219" s="143">
        <f>S214-T214</f>
        <v>0</v>
      </c>
      <c r="U219" s="43"/>
      <c r="V219" s="47"/>
      <c r="W219" s="43"/>
      <c r="X219" s="43"/>
      <c r="Y219" s="43"/>
      <c r="Z219" s="43"/>
      <c r="AA219" s="43"/>
      <c r="AD219" s="43"/>
      <c r="AE219" s="43"/>
      <c r="AF219" s="43"/>
      <c r="AG219" s="43"/>
      <c r="AN219" s="43"/>
      <c r="AO219" s="43"/>
      <c r="AP219" s="43"/>
      <c r="AQ219" s="43"/>
    </row>
    <row r="220" spans="2:43" x14ac:dyDescent="0.25">
      <c r="D220" s="43"/>
      <c r="N220" s="47"/>
      <c r="O220" s="47"/>
      <c r="P220" s="43"/>
      <c r="U220" s="43"/>
      <c r="V220" s="47"/>
      <c r="W220" s="43"/>
      <c r="X220" s="43"/>
      <c r="Y220" s="43"/>
      <c r="Z220" s="43"/>
      <c r="AA220" s="43"/>
      <c r="AD220" s="43"/>
      <c r="AE220" s="43"/>
      <c r="AF220" s="43"/>
      <c r="AG220" s="43"/>
      <c r="AN220" s="43"/>
      <c r="AO220" s="43"/>
      <c r="AP220" s="43"/>
      <c r="AQ220" s="43"/>
    </row>
    <row r="221" spans="2:43" x14ac:dyDescent="0.25">
      <c r="D221" s="43"/>
      <c r="N221" s="47"/>
      <c r="O221" s="47"/>
      <c r="P221" s="43"/>
      <c r="U221" s="143"/>
      <c r="V221" s="47"/>
      <c r="W221" s="43"/>
      <c r="X221" s="43"/>
      <c r="Y221" s="43"/>
      <c r="Z221" s="43"/>
      <c r="AA221" s="43"/>
      <c r="AD221" s="43"/>
      <c r="AE221" s="43"/>
      <c r="AF221" s="43"/>
      <c r="AG221" s="43"/>
      <c r="AN221" s="43"/>
      <c r="AO221" s="43"/>
      <c r="AP221" s="43"/>
      <c r="AQ221" s="43"/>
    </row>
    <row r="222" spans="2:43" x14ac:dyDescent="0.25">
      <c r="D222" s="43"/>
      <c r="N222" s="47"/>
      <c r="O222" s="47"/>
      <c r="P222" s="43"/>
      <c r="U222" s="43"/>
      <c r="V222" s="47"/>
      <c r="W222" s="43"/>
      <c r="X222" s="43"/>
      <c r="Y222" s="43"/>
      <c r="Z222" s="43"/>
      <c r="AA222" s="43"/>
      <c r="AD222" s="43"/>
      <c r="AE222" s="43"/>
      <c r="AF222" s="43"/>
      <c r="AG222" s="43"/>
      <c r="AN222" s="43"/>
      <c r="AO222" s="43"/>
      <c r="AP222" s="43"/>
      <c r="AQ222" s="43"/>
    </row>
    <row r="223" spans="2:43" x14ac:dyDescent="0.25">
      <c r="D223" s="43"/>
      <c r="N223" s="47"/>
      <c r="O223" s="47"/>
      <c r="P223" s="43"/>
      <c r="U223" s="43"/>
      <c r="V223" s="47"/>
      <c r="W223" s="43"/>
      <c r="X223" s="43"/>
      <c r="Y223" s="43"/>
      <c r="Z223" s="43"/>
      <c r="AA223" s="43"/>
      <c r="AD223" s="43"/>
      <c r="AE223" s="43"/>
      <c r="AF223" s="43"/>
      <c r="AG223" s="43"/>
      <c r="AN223" s="43"/>
      <c r="AO223" s="43"/>
      <c r="AP223" s="43"/>
      <c r="AQ223" s="43"/>
    </row>
    <row r="224" spans="2:43" x14ac:dyDescent="0.25">
      <c r="D224" s="43"/>
      <c r="N224" s="47"/>
      <c r="O224" s="47"/>
      <c r="P224" s="43"/>
      <c r="T224" s="143"/>
      <c r="U224" s="43"/>
      <c r="V224" s="47"/>
      <c r="W224" s="43"/>
      <c r="X224" s="43"/>
      <c r="Y224" s="43"/>
      <c r="Z224" s="43"/>
      <c r="AA224" s="43"/>
      <c r="AD224" s="43"/>
      <c r="AE224" s="43"/>
      <c r="AF224" s="43"/>
      <c r="AG224" s="43"/>
      <c r="AN224" s="43"/>
      <c r="AO224" s="43"/>
      <c r="AP224" s="43"/>
      <c r="AQ224" s="43"/>
    </row>
    <row r="225" spans="4:43" x14ac:dyDescent="0.25">
      <c r="D225" s="43"/>
      <c r="N225" s="47"/>
      <c r="O225" s="47"/>
      <c r="P225" s="43"/>
      <c r="U225" s="43"/>
      <c r="V225" s="47"/>
      <c r="W225" s="43"/>
      <c r="X225" s="43"/>
      <c r="Y225" s="43"/>
      <c r="Z225" s="43"/>
      <c r="AA225" s="43"/>
      <c r="AD225" s="43"/>
      <c r="AE225" s="43"/>
      <c r="AF225" s="43"/>
      <c r="AG225" s="43"/>
      <c r="AN225" s="43"/>
      <c r="AO225" s="43"/>
      <c r="AP225" s="43"/>
      <c r="AQ225" s="43"/>
    </row>
    <row r="226" spans="4:43" x14ac:dyDescent="0.25">
      <c r="D226" s="43"/>
      <c r="N226" s="47"/>
      <c r="O226" s="47"/>
      <c r="P226" s="43"/>
      <c r="U226" s="43"/>
      <c r="V226" s="47"/>
      <c r="W226" s="43"/>
      <c r="X226" s="43"/>
      <c r="Y226" s="43"/>
      <c r="Z226" s="43"/>
      <c r="AA226" s="43"/>
      <c r="AD226" s="43"/>
      <c r="AE226" s="43"/>
      <c r="AF226" s="43"/>
      <c r="AG226" s="43"/>
      <c r="AN226" s="43"/>
      <c r="AO226" s="43"/>
      <c r="AP226" s="43"/>
      <c r="AQ226" s="43"/>
    </row>
    <row r="227" spans="4:43" x14ac:dyDescent="0.25">
      <c r="D227" s="43"/>
      <c r="N227" s="47"/>
      <c r="O227" s="47"/>
      <c r="P227" s="43"/>
      <c r="U227" s="43"/>
      <c r="V227" s="47"/>
      <c r="W227" s="43"/>
      <c r="X227" s="43"/>
      <c r="Y227" s="43"/>
      <c r="Z227" s="43"/>
      <c r="AA227" s="43"/>
      <c r="AD227" s="43"/>
      <c r="AE227" s="43"/>
      <c r="AF227" s="43"/>
      <c r="AG227" s="43"/>
      <c r="AN227" s="43"/>
      <c r="AO227" s="43"/>
      <c r="AP227" s="43"/>
      <c r="AQ227" s="43"/>
    </row>
    <row r="228" spans="4:43" x14ac:dyDescent="0.25">
      <c r="D228" s="43"/>
      <c r="N228" s="47"/>
      <c r="O228" s="47"/>
      <c r="P228" s="43"/>
      <c r="U228" s="43"/>
      <c r="V228" s="47"/>
      <c r="W228" s="43"/>
      <c r="X228" s="43"/>
      <c r="Y228" s="43"/>
      <c r="Z228" s="43"/>
      <c r="AA228" s="43"/>
      <c r="AD228" s="43"/>
      <c r="AE228" s="43"/>
      <c r="AF228" s="43"/>
      <c r="AG228" s="43"/>
      <c r="AN228" s="43"/>
      <c r="AO228" s="43"/>
      <c r="AP228" s="43"/>
      <c r="AQ228" s="43"/>
    </row>
    <row r="229" spans="4:43" x14ac:dyDescent="0.25">
      <c r="D229" s="43"/>
      <c r="N229" s="47"/>
      <c r="O229" s="47"/>
      <c r="P229" s="43"/>
      <c r="U229" s="43"/>
      <c r="V229" s="47"/>
      <c r="W229" s="43"/>
      <c r="X229" s="43"/>
      <c r="Y229" s="43"/>
      <c r="Z229" s="43"/>
      <c r="AA229" s="43"/>
      <c r="AD229" s="43"/>
      <c r="AE229" s="43"/>
      <c r="AF229" s="43"/>
      <c r="AG229" s="43"/>
      <c r="AN229" s="43"/>
      <c r="AO229" s="43"/>
      <c r="AP229" s="43"/>
      <c r="AQ229" s="43"/>
    </row>
    <row r="230" spans="4:43" x14ac:dyDescent="0.25">
      <c r="D230" s="43"/>
      <c r="N230" s="47"/>
      <c r="O230" s="47"/>
      <c r="P230" s="43"/>
      <c r="U230" s="43"/>
      <c r="V230" s="47"/>
      <c r="W230" s="43"/>
      <c r="X230" s="43"/>
      <c r="Y230" s="43"/>
      <c r="Z230" s="43"/>
      <c r="AA230" s="43"/>
      <c r="AD230" s="43"/>
      <c r="AE230" s="43"/>
      <c r="AF230" s="43"/>
      <c r="AG230" s="43"/>
      <c r="AN230" s="43"/>
      <c r="AO230" s="43"/>
      <c r="AP230" s="43"/>
      <c r="AQ230" s="43"/>
    </row>
    <row r="231" spans="4:43" x14ac:dyDescent="0.25">
      <c r="D231" s="43"/>
      <c r="N231" s="47"/>
      <c r="O231" s="47"/>
      <c r="P231" s="43"/>
      <c r="U231" s="43"/>
      <c r="V231" s="47"/>
      <c r="W231" s="43"/>
      <c r="X231" s="43"/>
      <c r="Y231" s="43"/>
      <c r="Z231" s="43"/>
      <c r="AA231" s="43"/>
      <c r="AD231" s="43"/>
      <c r="AE231" s="43"/>
      <c r="AF231" s="43"/>
      <c r="AG231" s="43"/>
      <c r="AN231" s="43"/>
      <c r="AO231" s="43"/>
      <c r="AP231" s="43"/>
      <c r="AQ231" s="43"/>
    </row>
    <row r="232" spans="4:43" x14ac:dyDescent="0.25">
      <c r="D232" s="43"/>
      <c r="N232" s="47"/>
      <c r="O232" s="47"/>
      <c r="P232" s="43"/>
      <c r="U232" s="43"/>
      <c r="V232" s="47"/>
      <c r="W232" s="43"/>
      <c r="X232" s="43"/>
      <c r="Y232" s="43"/>
      <c r="Z232" s="43"/>
      <c r="AA232" s="43"/>
      <c r="AD232" s="43"/>
      <c r="AE232" s="43"/>
      <c r="AF232" s="43"/>
      <c r="AG232" s="43"/>
      <c r="AN232" s="43"/>
      <c r="AO232" s="43"/>
      <c r="AP232" s="43"/>
      <c r="AQ232" s="43"/>
    </row>
    <row r="233" spans="4:43" x14ac:dyDescent="0.25">
      <c r="D233" s="43"/>
      <c r="N233" s="47"/>
      <c r="O233" s="47"/>
      <c r="P233" s="43"/>
      <c r="U233" s="43"/>
      <c r="V233" s="47"/>
      <c r="W233" s="43"/>
      <c r="X233" s="43"/>
      <c r="Y233" s="43"/>
      <c r="Z233" s="43"/>
      <c r="AA233" s="43"/>
      <c r="AD233" s="43"/>
      <c r="AE233" s="43"/>
      <c r="AF233" s="43"/>
      <c r="AG233" s="43"/>
      <c r="AN233" s="43"/>
      <c r="AO233" s="43"/>
      <c r="AP233" s="43"/>
      <c r="AQ233" s="43"/>
    </row>
    <row r="234" spans="4:43" x14ac:dyDescent="0.25">
      <c r="D234" s="43"/>
      <c r="N234" s="47"/>
      <c r="O234" s="47"/>
      <c r="P234" s="43"/>
      <c r="U234" s="43"/>
      <c r="V234" s="47"/>
      <c r="W234" s="43"/>
      <c r="X234" s="43"/>
      <c r="Y234" s="43"/>
      <c r="Z234" s="43"/>
      <c r="AD234" s="43"/>
      <c r="AN234" s="43"/>
    </row>
    <row r="235" spans="4:43" x14ac:dyDescent="0.25">
      <c r="D235" s="43"/>
      <c r="N235" s="47"/>
      <c r="O235" s="47"/>
      <c r="P235" s="43"/>
      <c r="AD235" s="43"/>
      <c r="AN235" s="43"/>
    </row>
    <row r="236" spans="4:43" x14ac:dyDescent="0.25">
      <c r="D236" s="43"/>
      <c r="N236" s="47"/>
      <c r="O236" s="47"/>
      <c r="P236" s="43"/>
      <c r="AD236" s="43"/>
      <c r="AN236" s="43"/>
    </row>
    <row r="237" spans="4:43" x14ac:dyDescent="0.25">
      <c r="D237" s="43"/>
      <c r="AD237" s="43"/>
      <c r="AN237" s="43"/>
      <c r="AO237" s="43"/>
      <c r="AP237" s="43"/>
      <c r="AQ237" s="43"/>
    </row>
    <row r="238" spans="4:43" x14ac:dyDescent="0.25">
      <c r="D238" s="43"/>
      <c r="AD238" s="43"/>
      <c r="AN238" s="43"/>
      <c r="AO238" s="43"/>
      <c r="AP238" s="43"/>
      <c r="AQ238" s="43"/>
    </row>
    <row r="239" spans="4:43" x14ac:dyDescent="0.25">
      <c r="D239" s="43"/>
      <c r="AD239" s="43"/>
      <c r="AN239" s="43"/>
      <c r="AO239" s="43"/>
      <c r="AP239" s="43"/>
      <c r="AQ239" s="43"/>
    </row>
    <row r="240" spans="4:43" x14ac:dyDescent="0.25">
      <c r="D240" s="43"/>
      <c r="AD240" s="43"/>
      <c r="AN240" s="43"/>
      <c r="AO240" s="43"/>
      <c r="AP240" s="43"/>
      <c r="AQ240" s="43"/>
    </row>
    <row r="241" spans="4:43" x14ac:dyDescent="0.25">
      <c r="D241" s="43"/>
      <c r="AD241" s="43"/>
      <c r="AN241" s="43"/>
      <c r="AO241" s="43"/>
      <c r="AP241" s="43"/>
      <c r="AQ241" s="43"/>
    </row>
    <row r="242" spans="4:43" x14ac:dyDescent="0.25">
      <c r="D242" s="43"/>
      <c r="AD242" s="43"/>
      <c r="AN242" s="43"/>
      <c r="AO242" s="43"/>
      <c r="AP242" s="43"/>
      <c r="AQ242" s="43"/>
    </row>
    <row r="243" spans="4:43" x14ac:dyDescent="0.25">
      <c r="D243" s="43"/>
      <c r="AD243" s="43"/>
      <c r="AN243" s="43"/>
      <c r="AO243" s="43"/>
      <c r="AP243" s="43"/>
      <c r="AQ243" s="43"/>
    </row>
    <row r="244" spans="4:43" x14ac:dyDescent="0.25">
      <c r="D244" s="43"/>
      <c r="AD244" s="43"/>
      <c r="AN244" s="43"/>
      <c r="AO244" s="43"/>
      <c r="AP244" s="43"/>
      <c r="AQ244" s="43"/>
    </row>
    <row r="245" spans="4:43" x14ac:dyDescent="0.25">
      <c r="D245" s="43"/>
      <c r="AD245" s="43"/>
      <c r="AN245" s="43"/>
      <c r="AO245" s="43"/>
      <c r="AP245" s="43"/>
      <c r="AQ245" s="43"/>
    </row>
    <row r="246" spans="4:43" x14ac:dyDescent="0.25">
      <c r="D246" s="43"/>
      <c r="AD246" s="43"/>
      <c r="AN246" s="43"/>
      <c r="AO246" s="43"/>
      <c r="AP246" s="43"/>
      <c r="AQ246" s="43"/>
    </row>
    <row r="247" spans="4:43" x14ac:dyDescent="0.25">
      <c r="D247" s="43"/>
      <c r="AD247" s="43"/>
      <c r="AN247" s="43"/>
      <c r="AO247" s="43"/>
      <c r="AP247" s="43"/>
      <c r="AQ247" s="43"/>
    </row>
    <row r="248" spans="4:43" x14ac:dyDescent="0.25">
      <c r="D248" s="43"/>
      <c r="AD248" s="43"/>
      <c r="AN248" s="43"/>
      <c r="AO248" s="43"/>
      <c r="AP248" s="43"/>
      <c r="AQ248" s="43"/>
    </row>
    <row r="249" spans="4:43" x14ac:dyDescent="0.25">
      <c r="D249" s="43"/>
      <c r="AD249" s="43"/>
      <c r="AN249" s="43"/>
      <c r="AO249" s="43"/>
      <c r="AP249" s="43"/>
      <c r="AQ249" s="43"/>
    </row>
    <row r="250" spans="4:43" x14ac:dyDescent="0.25">
      <c r="D250" s="43"/>
      <c r="AD250" s="43"/>
      <c r="AN250" s="43"/>
      <c r="AO250" s="43"/>
      <c r="AP250" s="43"/>
      <c r="AQ250" s="43"/>
    </row>
    <row r="251" spans="4:43" x14ac:dyDescent="0.25">
      <c r="D251" s="43"/>
      <c r="AD251" s="43"/>
      <c r="AN251" s="43"/>
      <c r="AO251" s="43"/>
      <c r="AP251" s="43"/>
      <c r="AQ251" s="43"/>
    </row>
    <row r="252" spans="4:43" x14ac:dyDescent="0.25">
      <c r="D252" s="43"/>
      <c r="AD252" s="43"/>
      <c r="AN252" s="43"/>
      <c r="AO252" s="43"/>
      <c r="AP252" s="43"/>
      <c r="AQ252" s="43"/>
    </row>
    <row r="253" spans="4:43" x14ac:dyDescent="0.25">
      <c r="D253" s="43"/>
      <c r="AD253" s="43"/>
      <c r="AN253" s="43"/>
      <c r="AO253" s="43"/>
      <c r="AP253" s="43"/>
      <c r="AQ253" s="43"/>
    </row>
    <row r="254" spans="4:43" x14ac:dyDescent="0.25">
      <c r="D254" s="43"/>
      <c r="AD254" s="43"/>
      <c r="AN254" s="43"/>
      <c r="AO254" s="43"/>
      <c r="AP254" s="43"/>
      <c r="AQ254" s="43"/>
    </row>
    <row r="255" spans="4:43" x14ac:dyDescent="0.25">
      <c r="D255" s="43"/>
      <c r="AD255" s="43"/>
      <c r="AN255" s="43"/>
      <c r="AO255" s="43"/>
      <c r="AP255" s="43"/>
      <c r="AQ255" s="43"/>
    </row>
    <row r="256" spans="4:43" x14ac:dyDescent="0.25">
      <c r="D256" s="43"/>
      <c r="AD256" s="43"/>
      <c r="AN256" s="43"/>
      <c r="AO256" s="43"/>
      <c r="AP256" s="43"/>
      <c r="AQ256" s="43"/>
    </row>
    <row r="257" spans="4:43" x14ac:dyDescent="0.25">
      <c r="D257" s="43"/>
      <c r="AD257" s="43"/>
      <c r="AN257" s="43"/>
      <c r="AO257" s="43"/>
      <c r="AP257" s="43"/>
      <c r="AQ257" s="43"/>
    </row>
    <row r="258" spans="4:43" x14ac:dyDescent="0.25">
      <c r="D258" s="43"/>
      <c r="AD258" s="43"/>
      <c r="AN258" s="43"/>
      <c r="AO258" s="43"/>
      <c r="AP258" s="43"/>
      <c r="AQ258" s="43"/>
    </row>
    <row r="259" spans="4:43" x14ac:dyDescent="0.25">
      <c r="D259" s="43"/>
      <c r="AD259" s="43"/>
      <c r="AN259" s="43"/>
      <c r="AO259" s="43"/>
      <c r="AP259" s="43"/>
      <c r="AQ259" s="43"/>
    </row>
    <row r="260" spans="4:43" x14ac:dyDescent="0.25">
      <c r="D260" s="43"/>
      <c r="AD260" s="43"/>
      <c r="AN260" s="43"/>
      <c r="AO260" s="43"/>
      <c r="AP260" s="43"/>
      <c r="AQ260" s="43"/>
    </row>
    <row r="261" spans="4:43" x14ac:dyDescent="0.25">
      <c r="D261" s="43"/>
      <c r="AD261" s="43"/>
      <c r="AN261" s="43"/>
      <c r="AO261" s="43"/>
      <c r="AP261" s="43"/>
      <c r="AQ261" s="43"/>
    </row>
    <row r="262" spans="4:43" x14ac:dyDescent="0.25">
      <c r="D262" s="43"/>
      <c r="AD262" s="43"/>
      <c r="AN262" s="43"/>
      <c r="AO262" s="43"/>
      <c r="AP262" s="43"/>
      <c r="AQ262" s="43"/>
    </row>
    <row r="263" spans="4:43" x14ac:dyDescent="0.25">
      <c r="D263" s="43"/>
      <c r="AD263" s="43"/>
      <c r="AN263" s="43"/>
      <c r="AO263" s="43"/>
      <c r="AP263" s="43"/>
      <c r="AQ263" s="43"/>
    </row>
    <row r="264" spans="4:43" x14ac:dyDescent="0.25">
      <c r="D264" s="43"/>
      <c r="AD264" s="43"/>
      <c r="AN264" s="43"/>
      <c r="AO264" s="43"/>
      <c r="AP264" s="43"/>
      <c r="AQ264" s="43"/>
    </row>
    <row r="265" spans="4:43" x14ac:dyDescent="0.25">
      <c r="D265" s="43"/>
      <c r="AD265" s="43"/>
      <c r="AN265" s="43"/>
      <c r="AO265" s="43"/>
      <c r="AP265" s="43"/>
      <c r="AQ265" s="43"/>
    </row>
    <row r="266" spans="4:43" x14ac:dyDescent="0.25">
      <c r="D266" s="43"/>
      <c r="AO266" s="43"/>
      <c r="AP266" s="43"/>
      <c r="AQ266" s="43"/>
    </row>
  </sheetData>
  <mergeCells count="4">
    <mergeCell ref="C24:C26"/>
    <mergeCell ref="B3:L3"/>
    <mergeCell ref="M3:T3"/>
    <mergeCell ref="U3:V3"/>
  </mergeCells>
  <phoneticPr fontId="0" type="noConversion"/>
  <conditionalFormatting sqref="M169:M173 M1:M11 M49:M52 M55:M93 M102:M120 M95:M99 M13:M47 M175:M191 M193:M195 M197:M211 M213:M1048576 M122:M167">
    <cfRule type="duplicateValues" dxfId="25" priority="37"/>
  </conditionalFormatting>
  <conditionalFormatting sqref="M48">
    <cfRule type="duplicateValues" dxfId="24" priority="36"/>
  </conditionalFormatting>
  <conditionalFormatting sqref="M54">
    <cfRule type="duplicateValues" dxfId="23" priority="32"/>
  </conditionalFormatting>
  <conditionalFormatting sqref="M53">
    <cfRule type="duplicateValues" dxfId="22" priority="29"/>
  </conditionalFormatting>
  <conditionalFormatting sqref="R1:R2 R169:R173 R175:R191 R193:R195 R197:R211 R213:R1048576 R95:R99 R102:R120 R122:R167 R13:R65 R67:R93 P66 R4:R11">
    <cfRule type="cellIs" dxfId="21" priority="26" operator="between">
      <formula>58</formula>
      <formula>61</formula>
    </cfRule>
  </conditionalFormatting>
  <conditionalFormatting sqref="M101">
    <cfRule type="duplicateValues" dxfId="20" priority="24"/>
  </conditionalFormatting>
  <conditionalFormatting sqref="R101">
    <cfRule type="cellIs" dxfId="19" priority="22" operator="between">
      <formula>58</formula>
      <formula>61</formula>
    </cfRule>
  </conditionalFormatting>
  <conditionalFormatting sqref="M100">
    <cfRule type="duplicateValues" dxfId="18" priority="21"/>
  </conditionalFormatting>
  <conditionalFormatting sqref="R100">
    <cfRule type="cellIs" dxfId="17" priority="19" operator="between">
      <formula>58</formula>
      <formula>61</formula>
    </cfRule>
  </conditionalFormatting>
  <conditionalFormatting sqref="M94">
    <cfRule type="duplicateValues" dxfId="16" priority="18"/>
  </conditionalFormatting>
  <conditionalFormatting sqref="R94">
    <cfRule type="cellIs" dxfId="15" priority="16" operator="between">
      <formula>58</formula>
      <formula>61</formula>
    </cfRule>
  </conditionalFormatting>
  <conditionalFormatting sqref="M12">
    <cfRule type="duplicateValues" dxfId="14" priority="15"/>
  </conditionalFormatting>
  <conditionalFormatting sqref="R12">
    <cfRule type="cellIs" dxfId="13" priority="14" operator="between">
      <formula>58</formula>
      <formula>61</formula>
    </cfRule>
  </conditionalFormatting>
  <conditionalFormatting sqref="M168">
    <cfRule type="duplicateValues" dxfId="12" priority="13"/>
  </conditionalFormatting>
  <conditionalFormatting sqref="R168">
    <cfRule type="cellIs" dxfId="11" priority="12" operator="between">
      <formula>58</formula>
      <formula>61</formula>
    </cfRule>
  </conditionalFormatting>
  <conditionalFormatting sqref="M174">
    <cfRule type="duplicateValues" dxfId="10" priority="11"/>
  </conditionalFormatting>
  <conditionalFormatting sqref="R174">
    <cfRule type="cellIs" dxfId="9" priority="10" operator="between">
      <formula>58</formula>
      <formula>61</formula>
    </cfRule>
  </conditionalFormatting>
  <conditionalFormatting sqref="M192">
    <cfRule type="duplicateValues" dxfId="8" priority="9"/>
  </conditionalFormatting>
  <conditionalFormatting sqref="R192">
    <cfRule type="cellIs" dxfId="7" priority="8" operator="between">
      <formula>58</formula>
      <formula>61</formula>
    </cfRule>
  </conditionalFormatting>
  <conditionalFormatting sqref="M196">
    <cfRule type="duplicateValues" dxfId="6" priority="7"/>
  </conditionalFormatting>
  <conditionalFormatting sqref="R196">
    <cfRule type="cellIs" dxfId="5" priority="6" operator="between">
      <formula>58</formula>
      <formula>61</formula>
    </cfRule>
  </conditionalFormatting>
  <conditionalFormatting sqref="M212">
    <cfRule type="duplicateValues" dxfId="4" priority="5"/>
  </conditionalFormatting>
  <conditionalFormatting sqref="R212">
    <cfRule type="cellIs" dxfId="3" priority="4" operator="between">
      <formula>58</formula>
      <formula>61</formula>
    </cfRule>
  </conditionalFormatting>
  <conditionalFormatting sqref="M121">
    <cfRule type="duplicateValues" dxfId="2" priority="3"/>
  </conditionalFormatting>
  <conditionalFormatting sqref="R121">
    <cfRule type="cellIs" dxfId="1" priority="2" operator="between">
      <formula>58</formula>
      <formula>61</formula>
    </cfRule>
  </conditionalFormatting>
  <conditionalFormatting sqref="R66">
    <cfRule type="cellIs" dxfId="0" priority="1" operator="between">
      <formula>58</formula>
      <formula>61</formula>
    </cfRule>
  </conditionalFormatting>
  <pageMargins left="0.75" right="0.75" top="1" bottom="1" header="0.5" footer="0.5"/>
  <pageSetup paperSize="17" scale="29" fitToHeight="0" orientation="portrait" horizontalDpi="300" verticalDpi="300" r:id="rId1"/>
  <headerFooter alignWithMargins="0">
    <oddHeader>&amp;R&amp;D&amp;LReclaim 7.0 Project: Hope Bay - P2 Boston Mine</oddHeader>
    <oddFooter>&amp;L&amp;F&amp;R&amp;P of &amp;N</oddFooter>
  </headerFooter>
  <colBreaks count="2" manualBreakCount="2">
    <brk id="11" max="1048575" man="1"/>
    <brk id="12" max="1048575" man="1"/>
  </col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92D050"/>
    <pageSetUpPr fitToPage="1"/>
  </sheetPr>
  <dimension ref="A1:BN1095"/>
  <sheetViews>
    <sheetView zoomScale="70" zoomScaleNormal="70" workbookViewId="0">
      <selection activeCell="L49" sqref="L49"/>
    </sheetView>
    <sheetView workbookViewId="1"/>
  </sheetViews>
  <sheetFormatPr defaultColWidth="9.81640625" defaultRowHeight="15" x14ac:dyDescent="0.25"/>
  <cols>
    <col min="1" max="1" width="1.90625" style="144" customWidth="1"/>
    <col min="2" max="3" width="29.54296875" style="144" customWidth="1"/>
    <col min="4" max="4" width="6" style="606" customWidth="1"/>
    <col min="5" max="5" width="9.54296875" style="229" customWidth="1"/>
    <col min="6" max="6" width="7" style="229" customWidth="1"/>
    <col min="7" max="7" width="10" style="243" customWidth="1"/>
    <col min="8" max="8" width="13.36328125" style="144" customWidth="1"/>
    <col min="9" max="9" width="38.6328125" style="192" customWidth="1"/>
    <col min="10" max="10" width="11.453125" style="1040" hidden="1" customWidth="1"/>
    <col min="11" max="11" width="22.1796875" style="9" customWidth="1"/>
    <col min="12" max="12" width="22.08984375" style="412" customWidth="1"/>
    <col min="13" max="13" width="10.08984375" style="229" customWidth="1"/>
    <col min="14" max="14" width="8.08984375" style="229" customWidth="1"/>
    <col min="15" max="15" width="11.453125" style="242" customWidth="1"/>
    <col min="16" max="16" width="16" style="231" customWidth="1"/>
    <col min="17" max="17" width="1.54296875" style="144" customWidth="1"/>
    <col min="18" max="18" width="14.453125" style="144" bestFit="1" customWidth="1"/>
    <col min="19" max="19" width="65.54296875" style="144" bestFit="1" customWidth="1"/>
    <col min="20" max="20" width="10.08984375" style="144" customWidth="1"/>
    <col min="21" max="21" width="8.08984375" style="144" customWidth="1"/>
    <col min="22" max="22" width="8.36328125" style="144" customWidth="1"/>
    <col min="23" max="23" width="11.453125" style="144" customWidth="1"/>
    <col min="24" max="24" width="11.6328125" style="144" customWidth="1"/>
    <col min="25" max="25" width="3.36328125" style="144" customWidth="1"/>
    <col min="26" max="26" width="30.54296875" style="144" customWidth="1"/>
    <col min="27" max="27" width="14.90625" style="144" customWidth="1"/>
    <col min="28" max="28" width="10.08984375" style="144" customWidth="1"/>
    <col min="29" max="29" width="8.08984375" style="144" customWidth="1"/>
    <col min="30" max="30" width="8.36328125" style="144" customWidth="1"/>
    <col min="31" max="31" width="11.453125" style="144" customWidth="1"/>
    <col min="32" max="32" width="9.453125" style="144" customWidth="1"/>
    <col min="33" max="33" width="3.36328125" style="144" customWidth="1"/>
    <col min="34" max="34" width="30.54296875" style="144" customWidth="1"/>
    <col min="35" max="35" width="14.90625" style="144" customWidth="1"/>
    <col min="36" max="36" width="10.08984375" style="144" customWidth="1"/>
    <col min="37" max="37" width="8.08984375" style="144" customWidth="1"/>
    <col min="38" max="38" width="8.36328125" style="144" customWidth="1"/>
    <col min="39" max="39" width="11.453125" style="144" customWidth="1"/>
    <col min="40" max="40" width="9.453125" style="144" customWidth="1"/>
    <col min="41" max="41" width="3.36328125" style="144" customWidth="1"/>
    <col min="42" max="42" width="30.54296875" style="144" customWidth="1"/>
    <col min="43" max="43" width="14.90625" style="144" customWidth="1"/>
    <col min="44" max="44" width="10.08984375" style="144" customWidth="1"/>
    <col min="45" max="45" width="8.08984375" style="144" customWidth="1"/>
    <col min="46" max="46" width="8.36328125" style="144" customWidth="1"/>
    <col min="47" max="47" width="11.453125" style="144" customWidth="1"/>
    <col min="48" max="48" width="9.453125" style="144" customWidth="1"/>
    <col min="49" max="16384" width="9.81640625" style="144"/>
  </cols>
  <sheetData>
    <row r="1" spans="1:66" s="4" customFormat="1" ht="17.399999999999999" x14ac:dyDescent="0.3">
      <c r="A1">
        <v>1</v>
      </c>
      <c r="B1" s="1" t="s">
        <v>455</v>
      </c>
      <c r="C1" s="1"/>
      <c r="D1" s="611"/>
      <c r="E1"/>
      <c r="F1"/>
      <c r="G1"/>
      <c r="H1"/>
      <c r="I1"/>
      <c r="J1" s="1079"/>
      <c r="K1" s="8"/>
      <c r="L1" s="8"/>
      <c r="M1" s="2"/>
      <c r="N1" s="2"/>
      <c r="O1" s="37"/>
      <c r="P1" s="24"/>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row>
    <row r="2" spans="1:66" s="4" customFormat="1" ht="18" thickBot="1" x14ac:dyDescent="0.35">
      <c r="A2"/>
      <c r="B2" s="1"/>
      <c r="C2" s="1"/>
      <c r="D2" s="611"/>
      <c r="E2"/>
      <c r="F2"/>
      <c r="G2"/>
      <c r="H2"/>
      <c r="I2"/>
      <c r="J2" s="1079"/>
      <c r="K2" s="8"/>
      <c r="L2" s="8"/>
      <c r="M2" s="2"/>
      <c r="N2" s="2"/>
      <c r="O2" s="37"/>
      <c r="P2" s="24"/>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row>
    <row r="3" spans="1:66" s="1064" customFormat="1" ht="16.2" thickBot="1" x14ac:dyDescent="0.3">
      <c r="B3" s="997" t="s">
        <v>1219</v>
      </c>
      <c r="C3" s="998"/>
      <c r="D3" s="998"/>
      <c r="E3" s="998"/>
      <c r="F3" s="998"/>
      <c r="G3" s="998"/>
      <c r="H3" s="998"/>
      <c r="I3" s="999"/>
      <c r="J3" s="991" t="s">
        <v>1231</v>
      </c>
      <c r="K3" s="992"/>
      <c r="L3" s="992"/>
      <c r="M3" s="992"/>
      <c r="N3" s="992"/>
      <c r="O3" s="992"/>
      <c r="P3" s="992"/>
      <c r="Q3" s="993"/>
      <c r="R3" s="994" t="s">
        <v>1146</v>
      </c>
      <c r="S3" s="995"/>
    </row>
    <row r="4" spans="1:66" s="337" customFormat="1" ht="31.2" x14ac:dyDescent="0.3">
      <c r="A4" s="333"/>
      <c r="B4" s="397" t="s">
        <v>3</v>
      </c>
      <c r="C4" s="398" t="s">
        <v>265</v>
      </c>
      <c r="D4" s="398" t="s">
        <v>175</v>
      </c>
      <c r="E4" s="398" t="s">
        <v>174</v>
      </c>
      <c r="F4" s="398" t="s">
        <v>176</v>
      </c>
      <c r="G4" s="398" t="s">
        <v>177</v>
      </c>
      <c r="H4" s="398" t="s">
        <v>1226</v>
      </c>
      <c r="I4" s="399"/>
      <c r="J4" s="1080" t="s">
        <v>955</v>
      </c>
      <c r="K4" s="398" t="s">
        <v>956</v>
      </c>
      <c r="L4" s="398" t="s">
        <v>957</v>
      </c>
      <c r="M4" s="398" t="s">
        <v>174</v>
      </c>
      <c r="N4" s="398" t="s">
        <v>235</v>
      </c>
      <c r="O4" s="398" t="s">
        <v>177</v>
      </c>
      <c r="P4" s="398" t="s">
        <v>1230</v>
      </c>
      <c r="Q4" s="398"/>
      <c r="R4" s="413" t="s">
        <v>1176</v>
      </c>
      <c r="S4" s="400" t="s">
        <v>265</v>
      </c>
      <c r="T4" s="607"/>
      <c r="U4" s="608"/>
      <c r="V4" s="608"/>
      <c r="W4" s="608"/>
      <c r="X4" s="608"/>
      <c r="Y4" s="333"/>
      <c r="Z4" s="333"/>
      <c r="AA4" s="333"/>
      <c r="AB4" s="333"/>
      <c r="AC4" s="333"/>
      <c r="AD4" s="333"/>
      <c r="AE4" s="333"/>
      <c r="AF4" s="333"/>
      <c r="AG4" s="333"/>
      <c r="AH4" s="333"/>
      <c r="AI4" s="333"/>
      <c r="AJ4" s="333"/>
      <c r="AK4" s="333"/>
      <c r="AL4" s="333"/>
      <c r="AM4" s="333"/>
      <c r="AN4" s="333"/>
      <c r="AO4" s="333"/>
      <c r="AP4" s="333"/>
      <c r="AQ4" s="333"/>
      <c r="AR4" s="333"/>
      <c r="AS4" s="333"/>
      <c r="AT4" s="333"/>
      <c r="AU4" s="333"/>
      <c r="AV4" s="333"/>
      <c r="AW4" s="333"/>
      <c r="AX4" s="333"/>
      <c r="AY4" s="333"/>
      <c r="AZ4" s="333"/>
      <c r="BA4" s="333"/>
      <c r="BB4" s="333"/>
      <c r="BC4" s="333"/>
      <c r="BD4" s="333"/>
      <c r="BE4" s="333"/>
      <c r="BF4" s="333"/>
      <c r="BG4" s="333"/>
      <c r="BH4" s="333"/>
      <c r="BI4" s="333"/>
      <c r="BJ4" s="333"/>
      <c r="BK4" s="333"/>
      <c r="BL4" s="333"/>
      <c r="BM4" s="333"/>
      <c r="BN4" s="333"/>
    </row>
    <row r="5" spans="1:66" s="48" customFormat="1" ht="13.2" x14ac:dyDescent="0.25">
      <c r="A5" s="43"/>
      <c r="B5" s="392" t="s">
        <v>680</v>
      </c>
      <c r="C5" s="393"/>
      <c r="D5" s="612"/>
      <c r="E5" s="393"/>
      <c r="F5" s="393"/>
      <c r="G5" s="394"/>
      <c r="H5" s="395"/>
      <c r="I5" s="401"/>
      <c r="J5" s="1081"/>
      <c r="K5" s="410"/>
      <c r="L5" s="410"/>
      <c r="M5" s="402"/>
      <c r="N5" s="402"/>
      <c r="O5" s="403"/>
      <c r="P5" s="404"/>
      <c r="Q5" s="402"/>
      <c r="R5" s="414"/>
      <c r="S5" s="549"/>
      <c r="T5" s="609"/>
      <c r="U5" s="610"/>
      <c r="V5" s="610"/>
      <c r="W5" s="610"/>
      <c r="X5" s="610"/>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row>
    <row r="6" spans="1:66" s="48" customFormat="1" ht="39.6" x14ac:dyDescent="0.25">
      <c r="A6" s="43"/>
      <c r="B6" s="138" t="s">
        <v>456</v>
      </c>
      <c r="C6" s="58" t="s">
        <v>928</v>
      </c>
      <c r="D6" s="167" t="s">
        <v>8</v>
      </c>
      <c r="E6" s="69">
        <v>1</v>
      </c>
      <c r="F6" s="69" t="s">
        <v>810</v>
      </c>
      <c r="G6" s="71">
        <v>28000</v>
      </c>
      <c r="H6" s="953">
        <v>28000</v>
      </c>
      <c r="I6" s="187" t="s">
        <v>929</v>
      </c>
      <c r="J6" s="546">
        <v>31</v>
      </c>
      <c r="K6" s="83" t="s">
        <v>456</v>
      </c>
      <c r="L6" s="83" t="s">
        <v>1083</v>
      </c>
      <c r="M6" s="46">
        <v>5</v>
      </c>
      <c r="N6" s="46" t="s">
        <v>196</v>
      </c>
      <c r="O6" s="405">
        <v>35000</v>
      </c>
      <c r="P6" s="913">
        <v>175000</v>
      </c>
      <c r="Q6" s="46"/>
      <c r="R6" s="370"/>
      <c r="S6" s="545" t="s">
        <v>1201</v>
      </c>
      <c r="T6" s="181"/>
      <c r="U6" s="546"/>
      <c r="V6" s="546"/>
      <c r="W6" s="546"/>
      <c r="X6" s="546"/>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row>
    <row r="7" spans="1:66" s="48" customFormat="1" ht="26.4" x14ac:dyDescent="0.25">
      <c r="A7" s="43"/>
      <c r="B7" s="317" t="s">
        <v>930</v>
      </c>
      <c r="C7" s="155" t="s">
        <v>931</v>
      </c>
      <c r="D7" s="576" t="s">
        <v>8</v>
      </c>
      <c r="E7" s="388">
        <v>1</v>
      </c>
      <c r="F7" s="388" t="s">
        <v>810</v>
      </c>
      <c r="G7" s="390">
        <v>28000</v>
      </c>
      <c r="H7" s="1043">
        <v>28000</v>
      </c>
      <c r="I7" s="407" t="s">
        <v>929</v>
      </c>
      <c r="J7" s="452">
        <v>32</v>
      </c>
      <c r="K7" s="166" t="s">
        <v>1084</v>
      </c>
      <c r="L7" s="166" t="s">
        <v>1085</v>
      </c>
      <c r="M7" s="159">
        <v>5</v>
      </c>
      <c r="N7" s="159" t="s">
        <v>196</v>
      </c>
      <c r="O7" s="408">
        <v>35000</v>
      </c>
      <c r="P7" s="915">
        <v>175000</v>
      </c>
      <c r="Q7" s="159"/>
      <c r="R7" s="421"/>
      <c r="S7" s="563" t="s">
        <v>1201</v>
      </c>
      <c r="T7" s="181"/>
      <c r="U7" s="546"/>
      <c r="V7" s="546"/>
      <c r="W7" s="546"/>
      <c r="X7" s="546"/>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row>
    <row r="8" spans="1:66" s="48" customFormat="1" ht="39.6" x14ac:dyDescent="0.25">
      <c r="A8" s="43"/>
      <c r="B8" s="317" t="s">
        <v>787</v>
      </c>
      <c r="C8" s="155" t="s">
        <v>936</v>
      </c>
      <c r="D8" s="576" t="s">
        <v>8</v>
      </c>
      <c r="E8" s="388">
        <v>1</v>
      </c>
      <c r="F8" s="388" t="s">
        <v>810</v>
      </c>
      <c r="G8" s="390">
        <v>60000</v>
      </c>
      <c r="H8" s="1043">
        <v>60000</v>
      </c>
      <c r="I8" s="407" t="s">
        <v>937</v>
      </c>
      <c r="J8" s="452">
        <v>34</v>
      </c>
      <c r="K8" s="166" t="s">
        <v>1081</v>
      </c>
      <c r="L8" s="166" t="s">
        <v>1082</v>
      </c>
      <c r="M8" s="159">
        <v>7</v>
      </c>
      <c r="N8" s="159" t="s">
        <v>196</v>
      </c>
      <c r="O8" s="408">
        <v>60000</v>
      </c>
      <c r="P8" s="915">
        <v>420000</v>
      </c>
      <c r="Q8" s="159"/>
      <c r="R8" s="421"/>
      <c r="S8" s="544" t="s">
        <v>1201</v>
      </c>
      <c r="T8" s="181"/>
      <c r="U8" s="546"/>
      <c r="V8" s="546"/>
      <c r="W8" s="546"/>
      <c r="X8" s="546"/>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c r="BM8" s="43"/>
      <c r="BN8" s="43"/>
    </row>
    <row r="9" spans="1:66" s="48" customFormat="1" ht="13.2" x14ac:dyDescent="0.25">
      <c r="A9" s="43"/>
      <c r="B9" s="138" t="s">
        <v>788</v>
      </c>
      <c r="C9" s="58"/>
      <c r="D9" s="167" t="s">
        <v>8</v>
      </c>
      <c r="E9" s="69"/>
      <c r="F9" s="69" t="s">
        <v>791</v>
      </c>
      <c r="G9" s="71">
        <v>10000</v>
      </c>
      <c r="H9" s="953">
        <v>0</v>
      </c>
      <c r="I9" s="187"/>
      <c r="J9" s="546"/>
      <c r="K9" s="83"/>
      <c r="L9" s="83"/>
      <c r="M9" s="46"/>
      <c r="N9" s="46"/>
      <c r="O9" s="405"/>
      <c r="P9" s="913"/>
      <c r="Q9" s="46"/>
      <c r="R9" s="370"/>
      <c r="S9" s="545"/>
      <c r="T9" s="181"/>
      <c r="U9" s="546"/>
      <c r="V9" s="546"/>
      <c r="W9" s="546"/>
      <c r="X9" s="546"/>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43"/>
      <c r="BJ9" s="43"/>
      <c r="BK9" s="43"/>
      <c r="BL9" s="43"/>
      <c r="BM9" s="43"/>
      <c r="BN9" s="43"/>
    </row>
    <row r="10" spans="1:66" s="48" customFormat="1" ht="13.2" x14ac:dyDescent="0.25">
      <c r="A10" s="43"/>
      <c r="B10" s="138" t="s">
        <v>789</v>
      </c>
      <c r="C10" s="58"/>
      <c r="D10" s="167" t="s">
        <v>8</v>
      </c>
      <c r="E10" s="69"/>
      <c r="F10" s="69" t="s">
        <v>791</v>
      </c>
      <c r="G10" s="71">
        <v>10000</v>
      </c>
      <c r="H10" s="953">
        <v>0</v>
      </c>
      <c r="I10" s="187"/>
      <c r="J10" s="546"/>
      <c r="K10" s="83"/>
      <c r="L10" s="83"/>
      <c r="M10" s="46"/>
      <c r="N10" s="46"/>
      <c r="O10" s="405"/>
      <c r="P10" s="913"/>
      <c r="Q10" s="46"/>
      <c r="R10" s="370"/>
      <c r="S10" s="545"/>
      <c r="T10" s="181"/>
      <c r="U10" s="546"/>
      <c r="V10" s="546"/>
      <c r="W10" s="546"/>
      <c r="X10" s="546"/>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43"/>
      <c r="BG10" s="43"/>
      <c r="BH10" s="43"/>
      <c r="BI10" s="43"/>
      <c r="BJ10" s="43"/>
      <c r="BK10" s="43"/>
      <c r="BL10" s="43"/>
      <c r="BM10" s="43"/>
      <c r="BN10" s="43"/>
    </row>
    <row r="11" spans="1:66" s="48" customFormat="1" ht="26.4" x14ac:dyDescent="0.25">
      <c r="A11" s="43"/>
      <c r="B11" s="138" t="s">
        <v>790</v>
      </c>
      <c r="C11" s="58" t="s">
        <v>932</v>
      </c>
      <c r="D11" s="167" t="s">
        <v>8</v>
      </c>
      <c r="E11" s="69">
        <v>1</v>
      </c>
      <c r="F11" s="69" t="s">
        <v>810</v>
      </c>
      <c r="G11" s="71">
        <v>10000</v>
      </c>
      <c r="H11" s="953">
        <v>10000</v>
      </c>
      <c r="I11" s="187" t="s">
        <v>933</v>
      </c>
      <c r="J11" s="546">
        <v>29</v>
      </c>
      <c r="K11" s="83" t="s">
        <v>1086</v>
      </c>
      <c r="L11" s="83" t="s">
        <v>1087</v>
      </c>
      <c r="M11" s="46">
        <v>1</v>
      </c>
      <c r="N11" s="46" t="s">
        <v>196</v>
      </c>
      <c r="O11" s="405">
        <v>100000</v>
      </c>
      <c r="P11" s="913">
        <v>100000</v>
      </c>
      <c r="Q11" s="46"/>
      <c r="R11" s="370"/>
      <c r="S11" s="545"/>
      <c r="T11" s="181"/>
      <c r="U11" s="546"/>
      <c r="V11" s="546"/>
      <c r="W11" s="546"/>
      <c r="X11" s="546"/>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c r="BH11" s="43"/>
      <c r="BI11" s="43"/>
      <c r="BJ11" s="43"/>
      <c r="BK11" s="43"/>
      <c r="BL11" s="43"/>
      <c r="BM11" s="43"/>
      <c r="BN11" s="43"/>
    </row>
    <row r="12" spans="1:66" s="48" customFormat="1" ht="13.2" x14ac:dyDescent="0.25">
      <c r="A12" s="43"/>
      <c r="B12" s="138" t="s">
        <v>457</v>
      </c>
      <c r="C12" s="58"/>
      <c r="D12" s="167" t="s">
        <v>8</v>
      </c>
      <c r="E12" s="69"/>
      <c r="F12" s="69" t="e">
        <v>#N/A</v>
      </c>
      <c r="G12" s="71">
        <v>0</v>
      </c>
      <c r="H12" s="953">
        <v>0</v>
      </c>
      <c r="I12" s="187"/>
      <c r="J12" s="546"/>
      <c r="K12" s="83"/>
      <c r="L12" s="83"/>
      <c r="M12" s="46"/>
      <c r="N12" s="46"/>
      <c r="O12" s="405"/>
      <c r="P12" s="913"/>
      <c r="Q12" s="46"/>
      <c r="R12" s="370"/>
      <c r="S12" s="545"/>
      <c r="T12" s="181"/>
      <c r="U12" s="546"/>
      <c r="V12" s="546"/>
      <c r="W12" s="546"/>
      <c r="X12" s="546"/>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43"/>
      <c r="BL12" s="43"/>
      <c r="BM12" s="43"/>
      <c r="BN12" s="43"/>
    </row>
    <row r="13" spans="1:66" s="48" customFormat="1" ht="26.4" x14ac:dyDescent="0.25">
      <c r="A13" s="43"/>
      <c r="B13" s="317" t="s">
        <v>938</v>
      </c>
      <c r="C13" s="155" t="s">
        <v>934</v>
      </c>
      <c r="D13" s="576" t="s">
        <v>8</v>
      </c>
      <c r="E13" s="388">
        <v>1</v>
      </c>
      <c r="F13" s="388" t="s">
        <v>810</v>
      </c>
      <c r="G13" s="390">
        <v>26000</v>
      </c>
      <c r="H13" s="1043">
        <v>26000</v>
      </c>
      <c r="I13" s="407" t="s">
        <v>935</v>
      </c>
      <c r="J13" s="452">
        <v>33</v>
      </c>
      <c r="K13" s="166" t="s">
        <v>1088</v>
      </c>
      <c r="L13" s="166" t="s">
        <v>1089</v>
      </c>
      <c r="M13" s="159">
        <v>10</v>
      </c>
      <c r="N13" s="159" t="s">
        <v>196</v>
      </c>
      <c r="O13" s="408">
        <v>20000</v>
      </c>
      <c r="P13" s="915">
        <v>200000</v>
      </c>
      <c r="Q13" s="159"/>
      <c r="R13" s="421"/>
      <c r="S13" s="544" t="s">
        <v>1201</v>
      </c>
      <c r="T13" s="181"/>
      <c r="U13" s="546"/>
      <c r="V13" s="546"/>
      <c r="W13" s="546"/>
      <c r="X13" s="546"/>
      <c r="Y13" s="43"/>
      <c r="Z13" s="43"/>
      <c r="AA13" s="43"/>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43"/>
      <c r="BJ13" s="43"/>
      <c r="BK13" s="43"/>
      <c r="BL13" s="43"/>
      <c r="BM13" s="43"/>
      <c r="BN13" s="43"/>
    </row>
    <row r="14" spans="1:66" s="48" customFormat="1" ht="13.2" x14ac:dyDescent="0.25">
      <c r="A14" s="43"/>
      <c r="B14" s="138" t="s">
        <v>458</v>
      </c>
      <c r="C14" s="58"/>
      <c r="D14" s="167" t="s">
        <v>8</v>
      </c>
      <c r="E14" s="58"/>
      <c r="F14" s="58" t="e">
        <v>#N/A</v>
      </c>
      <c r="G14" s="61">
        <v>25000</v>
      </c>
      <c r="H14" s="953">
        <v>0</v>
      </c>
      <c r="I14" s="187"/>
      <c r="J14" s="546"/>
      <c r="K14" s="83"/>
      <c r="L14" s="83"/>
      <c r="M14" s="46"/>
      <c r="N14" s="46"/>
      <c r="O14" s="405"/>
      <c r="P14" s="913"/>
      <c r="Q14" s="46"/>
      <c r="R14" s="370"/>
      <c r="S14" s="545"/>
      <c r="T14" s="181"/>
      <c r="U14" s="546"/>
      <c r="V14" s="546"/>
      <c r="W14" s="546"/>
      <c r="X14" s="546"/>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3"/>
      <c r="BK14" s="43"/>
      <c r="BL14" s="43"/>
      <c r="BM14" s="43"/>
      <c r="BN14" s="43"/>
    </row>
    <row r="15" spans="1:66" s="48" customFormat="1" ht="13.2" x14ac:dyDescent="0.25">
      <c r="A15" s="43"/>
      <c r="B15" s="236" t="s">
        <v>720</v>
      </c>
      <c r="C15" s="69"/>
      <c r="D15" s="167" t="s">
        <v>8</v>
      </c>
      <c r="E15" s="58"/>
      <c r="F15" s="58" t="e">
        <v>#N/A</v>
      </c>
      <c r="G15" s="61">
        <v>0</v>
      </c>
      <c r="H15" s="953">
        <v>0</v>
      </c>
      <c r="I15" s="187"/>
      <c r="J15" s="546"/>
      <c r="K15" s="83"/>
      <c r="L15" s="83"/>
      <c r="M15" s="46"/>
      <c r="N15" s="46"/>
      <c r="O15" s="405"/>
      <c r="P15" s="913"/>
      <c r="Q15" s="46"/>
      <c r="R15" s="370"/>
      <c r="S15" s="545"/>
      <c r="T15" s="181"/>
      <c r="U15" s="546"/>
      <c r="V15" s="546"/>
      <c r="W15" s="546"/>
      <c r="X15" s="546"/>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3"/>
      <c r="BK15" s="43"/>
      <c r="BL15" s="43"/>
      <c r="BM15" s="43"/>
      <c r="BN15" s="43"/>
    </row>
    <row r="16" spans="1:66" s="48" customFormat="1" ht="13.2" x14ac:dyDescent="0.25">
      <c r="A16" s="43"/>
      <c r="B16" s="236" t="s">
        <v>459</v>
      </c>
      <c r="C16" s="69"/>
      <c r="D16" s="167" t="s">
        <v>8</v>
      </c>
      <c r="E16" s="58"/>
      <c r="F16" s="58" t="e">
        <v>#N/A</v>
      </c>
      <c r="G16" s="61">
        <v>0</v>
      </c>
      <c r="H16" s="953">
        <v>0</v>
      </c>
      <c r="I16" s="187"/>
      <c r="J16" s="546"/>
      <c r="K16" s="83"/>
      <c r="L16" s="83"/>
      <c r="M16" s="46"/>
      <c r="N16" s="46"/>
      <c r="O16" s="405"/>
      <c r="P16" s="913"/>
      <c r="Q16" s="46"/>
      <c r="R16" s="370"/>
      <c r="S16" s="545"/>
      <c r="T16" s="181"/>
      <c r="U16" s="546"/>
      <c r="V16" s="546"/>
      <c r="W16" s="546"/>
      <c r="X16" s="546"/>
      <c r="Y16" s="43"/>
      <c r="Z16" s="43"/>
      <c r="AA16" s="43"/>
      <c r="AB16" s="43"/>
      <c r="AC16" s="43"/>
      <c r="AD16" s="43"/>
      <c r="AE16" s="43"/>
      <c r="AF16" s="43"/>
      <c r="AG16" s="43"/>
      <c r="AH16" s="43"/>
      <c r="AI16" s="43"/>
      <c r="AJ16" s="43"/>
      <c r="AK16" s="43"/>
      <c r="AL16" s="43"/>
      <c r="AM16" s="43"/>
      <c r="AN16" s="43"/>
      <c r="AO16" s="43"/>
      <c r="AP16" s="43"/>
      <c r="AQ16" s="43"/>
      <c r="AR16" s="43"/>
      <c r="AS16" s="43"/>
      <c r="AT16" s="43"/>
      <c r="AU16" s="43"/>
      <c r="AV16" s="43"/>
      <c r="AW16" s="43"/>
      <c r="AX16" s="43"/>
      <c r="AY16" s="43"/>
      <c r="AZ16" s="43"/>
      <c r="BA16" s="43"/>
      <c r="BB16" s="43"/>
      <c r="BC16" s="43"/>
      <c r="BD16" s="43"/>
      <c r="BE16" s="43"/>
      <c r="BF16" s="43"/>
      <c r="BG16" s="43"/>
      <c r="BH16" s="43"/>
      <c r="BI16" s="43"/>
      <c r="BJ16" s="43"/>
      <c r="BK16" s="43"/>
      <c r="BL16" s="43"/>
      <c r="BM16" s="43"/>
      <c r="BN16" s="43"/>
    </row>
    <row r="17" spans="1:66" s="48" customFormat="1" ht="13.2" x14ac:dyDescent="0.25">
      <c r="A17" s="43"/>
      <c r="B17" s="138" t="s">
        <v>460</v>
      </c>
      <c r="C17" s="69"/>
      <c r="D17" s="167" t="s">
        <v>8</v>
      </c>
      <c r="E17" s="58"/>
      <c r="F17" s="58" t="e">
        <v>#N/A</v>
      </c>
      <c r="G17" s="61">
        <v>0</v>
      </c>
      <c r="H17" s="953">
        <v>0</v>
      </c>
      <c r="I17" s="187"/>
      <c r="J17" s="546"/>
      <c r="K17" s="83"/>
      <c r="L17" s="83"/>
      <c r="M17" s="46"/>
      <c r="N17" s="46"/>
      <c r="O17" s="405"/>
      <c r="P17" s="913"/>
      <c r="Q17" s="46"/>
      <c r="R17" s="370"/>
      <c r="S17" s="545"/>
      <c r="T17" s="181"/>
      <c r="U17" s="546"/>
      <c r="V17" s="546"/>
      <c r="W17" s="546"/>
      <c r="X17" s="546"/>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c r="BB17" s="43"/>
      <c r="BC17" s="43"/>
      <c r="BD17" s="43"/>
      <c r="BE17" s="43"/>
      <c r="BF17" s="43"/>
      <c r="BG17" s="43"/>
      <c r="BH17" s="43"/>
      <c r="BI17" s="43"/>
      <c r="BJ17" s="43"/>
      <c r="BK17" s="43"/>
      <c r="BL17" s="43"/>
      <c r="BM17" s="43"/>
      <c r="BN17" s="43"/>
    </row>
    <row r="18" spans="1:66" s="48" customFormat="1" ht="13.2" x14ac:dyDescent="0.25">
      <c r="A18" s="43"/>
      <c r="B18" s="138" t="s">
        <v>461</v>
      </c>
      <c r="C18" s="69"/>
      <c r="D18" s="167" t="s">
        <v>8</v>
      </c>
      <c r="E18" s="58"/>
      <c r="F18" s="58" t="e">
        <v>#N/A</v>
      </c>
      <c r="G18" s="61">
        <v>0</v>
      </c>
      <c r="H18" s="953">
        <v>0</v>
      </c>
      <c r="I18" s="187"/>
      <c r="J18" s="546"/>
      <c r="K18" s="83"/>
      <c r="L18" s="83"/>
      <c r="M18" s="46"/>
      <c r="N18" s="46"/>
      <c r="O18" s="405"/>
      <c r="P18" s="913"/>
      <c r="Q18" s="46"/>
      <c r="R18" s="370"/>
      <c r="S18" s="545"/>
      <c r="T18" s="181"/>
      <c r="U18" s="546"/>
      <c r="V18" s="546"/>
      <c r="W18" s="546"/>
      <c r="X18" s="546"/>
      <c r="Y18" s="43"/>
      <c r="Z18" s="43"/>
      <c r="AA18" s="43"/>
      <c r="AB18" s="43"/>
      <c r="AC18" s="43"/>
      <c r="AD18" s="43"/>
      <c r="AE18" s="43"/>
      <c r="AF18" s="43"/>
      <c r="AG18" s="43"/>
      <c r="AH18" s="43"/>
      <c r="AI18" s="43"/>
      <c r="AJ18" s="43"/>
      <c r="AK18" s="43"/>
      <c r="AL18" s="43"/>
      <c r="AM18" s="43"/>
      <c r="AN18" s="43"/>
      <c r="AO18" s="43"/>
      <c r="AP18" s="43"/>
      <c r="AQ18" s="43"/>
      <c r="AR18" s="43"/>
      <c r="AS18" s="43"/>
      <c r="AT18" s="43"/>
      <c r="AU18" s="43"/>
      <c r="AV18" s="43"/>
      <c r="AW18" s="43"/>
      <c r="AX18" s="43"/>
      <c r="AY18" s="43"/>
      <c r="AZ18" s="43"/>
      <c r="BA18" s="43"/>
      <c r="BB18" s="43"/>
      <c r="BC18" s="43"/>
      <c r="BD18" s="43"/>
      <c r="BE18" s="43"/>
      <c r="BF18" s="43"/>
      <c r="BG18" s="43"/>
      <c r="BH18" s="43"/>
      <c r="BI18" s="43"/>
      <c r="BJ18" s="43"/>
      <c r="BK18" s="43"/>
      <c r="BL18" s="43"/>
      <c r="BM18" s="43"/>
      <c r="BN18" s="43"/>
    </row>
    <row r="19" spans="1:66" s="48" customFormat="1" ht="13.2" x14ac:dyDescent="0.25">
      <c r="A19" s="43"/>
      <c r="B19" s="138" t="s">
        <v>462</v>
      </c>
      <c r="C19" s="69"/>
      <c r="D19" s="167" t="s">
        <v>8</v>
      </c>
      <c r="E19" s="58"/>
      <c r="F19" s="58" t="e">
        <v>#N/A</v>
      </c>
      <c r="G19" s="61">
        <v>0</v>
      </c>
      <c r="H19" s="953">
        <v>0</v>
      </c>
      <c r="I19" s="187"/>
      <c r="J19" s="546"/>
      <c r="K19" s="83"/>
      <c r="L19" s="83"/>
      <c r="M19" s="46"/>
      <c r="N19" s="46"/>
      <c r="O19" s="405"/>
      <c r="P19" s="913"/>
      <c r="Q19" s="46"/>
      <c r="R19" s="370"/>
      <c r="S19" s="545"/>
      <c r="T19" s="181"/>
      <c r="U19" s="546"/>
      <c r="V19" s="546"/>
      <c r="W19" s="546"/>
      <c r="X19" s="546"/>
      <c r="Y19" s="43"/>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3"/>
      <c r="BA19" s="43"/>
      <c r="BB19" s="43"/>
      <c r="BC19" s="43"/>
      <c r="BD19" s="43"/>
      <c r="BE19" s="43"/>
      <c r="BF19" s="43"/>
      <c r="BG19" s="43"/>
      <c r="BH19" s="43"/>
      <c r="BI19" s="43"/>
      <c r="BJ19" s="43"/>
      <c r="BK19" s="43"/>
      <c r="BL19" s="43"/>
      <c r="BM19" s="43"/>
      <c r="BN19" s="43"/>
    </row>
    <row r="20" spans="1:66" s="48" customFormat="1" ht="26.4" x14ac:dyDescent="0.25">
      <c r="A20" s="43"/>
      <c r="B20" s="138" t="s">
        <v>11</v>
      </c>
      <c r="C20" s="58" t="s">
        <v>939</v>
      </c>
      <c r="D20" s="167" t="s">
        <v>940</v>
      </c>
      <c r="E20" s="69">
        <v>5</v>
      </c>
      <c r="F20" s="58" t="s">
        <v>810</v>
      </c>
      <c r="G20" s="61">
        <v>1157.53</v>
      </c>
      <c r="H20" s="953">
        <v>5787.65</v>
      </c>
      <c r="I20" s="187" t="s">
        <v>941</v>
      </c>
      <c r="J20" s="546">
        <v>25</v>
      </c>
      <c r="K20" s="83" t="s">
        <v>1090</v>
      </c>
      <c r="L20" s="83" t="s">
        <v>1091</v>
      </c>
      <c r="M20" s="46">
        <v>48</v>
      </c>
      <c r="N20" s="46" t="s">
        <v>940</v>
      </c>
      <c r="O20" s="405">
        <v>1157.527529654408</v>
      </c>
      <c r="P20" s="913">
        <v>55561.321423411588</v>
      </c>
      <c r="Q20" s="46"/>
      <c r="R20" s="370"/>
      <c r="S20" s="543"/>
      <c r="T20" s="181"/>
      <c r="U20" s="546"/>
      <c r="V20" s="546"/>
      <c r="W20" s="546"/>
      <c r="X20" s="546"/>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c r="BC20" s="43"/>
      <c r="BD20" s="43"/>
      <c r="BE20" s="43"/>
      <c r="BF20" s="43"/>
      <c r="BG20" s="43"/>
      <c r="BH20" s="43"/>
      <c r="BI20" s="43"/>
      <c r="BJ20" s="43"/>
      <c r="BK20" s="43"/>
      <c r="BL20" s="43"/>
      <c r="BM20" s="43"/>
      <c r="BN20" s="43"/>
    </row>
    <row r="21" spans="1:66" s="48" customFormat="1" ht="13.2" x14ac:dyDescent="0.25">
      <c r="A21" s="43"/>
      <c r="B21" s="392" t="s">
        <v>681</v>
      </c>
      <c r="C21" s="393"/>
      <c r="D21" s="612"/>
      <c r="E21" s="393"/>
      <c r="F21" s="393"/>
      <c r="G21" s="394"/>
      <c r="H21" s="1044"/>
      <c r="I21" s="401"/>
      <c r="J21" s="1081"/>
      <c r="K21" s="410"/>
      <c r="L21" s="410"/>
      <c r="M21" s="402"/>
      <c r="N21" s="402"/>
      <c r="O21" s="403"/>
      <c r="P21" s="1041"/>
      <c r="Q21" s="402"/>
      <c r="R21" s="414"/>
      <c r="S21" s="549"/>
      <c r="T21" s="609"/>
      <c r="U21" s="610"/>
      <c r="V21" s="610"/>
      <c r="W21" s="610"/>
      <c r="X21" s="610"/>
      <c r="Y21" s="43"/>
      <c r="Z21" s="43"/>
      <c r="AA21" s="43"/>
      <c r="AB21" s="43"/>
      <c r="AC21" s="43"/>
      <c r="AD21" s="43"/>
      <c r="AE21" s="43"/>
      <c r="AF21" s="43"/>
      <c r="AG21" s="43"/>
      <c r="AH21" s="43"/>
      <c r="AI21" s="43"/>
      <c r="AJ21" s="43"/>
      <c r="AK21" s="43"/>
      <c r="AL21" s="43"/>
      <c r="AM21" s="43"/>
      <c r="AN21" s="43"/>
      <c r="AO21" s="43"/>
      <c r="AP21" s="43"/>
      <c r="AQ21" s="43"/>
      <c r="AR21" s="43"/>
      <c r="AS21" s="43"/>
      <c r="AT21" s="43"/>
      <c r="AU21" s="43"/>
      <c r="AV21" s="43"/>
      <c r="AW21" s="43"/>
      <c r="AX21" s="43"/>
      <c r="AY21" s="43"/>
      <c r="AZ21" s="43"/>
      <c r="BA21" s="43"/>
      <c r="BB21" s="43"/>
      <c r="BC21" s="43"/>
      <c r="BD21" s="43"/>
      <c r="BE21" s="43"/>
      <c r="BF21" s="43"/>
      <c r="BG21" s="43"/>
      <c r="BH21" s="43"/>
      <c r="BI21" s="43"/>
      <c r="BJ21" s="43"/>
      <c r="BK21" s="43"/>
      <c r="BL21" s="43"/>
      <c r="BM21" s="43"/>
      <c r="BN21" s="43"/>
    </row>
    <row r="22" spans="1:66" s="48" customFormat="1" ht="13.2" x14ac:dyDescent="0.25">
      <c r="A22" s="43"/>
      <c r="B22" s="138" t="s">
        <v>463</v>
      </c>
      <c r="C22" s="58"/>
      <c r="D22" s="167" t="s">
        <v>201</v>
      </c>
      <c r="E22" s="58"/>
      <c r="F22" s="58" t="e">
        <v>#N/A</v>
      </c>
      <c r="G22" s="61">
        <v>0</v>
      </c>
      <c r="H22" s="953">
        <v>0</v>
      </c>
      <c r="I22" s="187"/>
      <c r="J22" s="546"/>
      <c r="K22" s="83"/>
      <c r="L22" s="83"/>
      <c r="M22" s="46"/>
      <c r="N22" s="46"/>
      <c r="O22" s="405"/>
      <c r="P22" s="913"/>
      <c r="Q22" s="46"/>
      <c r="R22" s="188"/>
      <c r="S22" s="545"/>
      <c r="T22" s="181"/>
      <c r="U22" s="546"/>
      <c r="V22" s="546"/>
      <c r="W22" s="546"/>
      <c r="X22" s="546"/>
      <c r="Y22" s="43"/>
      <c r="Z22" s="43"/>
      <c r="AA22" s="43"/>
      <c r="AB22" s="43"/>
      <c r="AC22" s="43"/>
      <c r="AD22" s="43"/>
      <c r="AE22" s="43"/>
      <c r="AF22" s="43"/>
      <c r="AG22" s="43"/>
      <c r="AH22" s="43"/>
      <c r="AI22" s="43"/>
      <c r="AJ22" s="43"/>
      <c r="AK22" s="43"/>
      <c r="AL22" s="43"/>
      <c r="AM22" s="43"/>
      <c r="AN22" s="43"/>
      <c r="AO22" s="43"/>
      <c r="AP22" s="43"/>
      <c r="AQ22" s="43"/>
      <c r="AR22" s="43"/>
      <c r="AS22" s="43"/>
      <c r="AT22" s="43"/>
      <c r="AU22" s="43"/>
      <c r="AV22" s="43"/>
      <c r="AW22" s="43"/>
      <c r="AX22" s="43"/>
      <c r="AY22" s="43"/>
      <c r="AZ22" s="43"/>
      <c r="BA22" s="43"/>
      <c r="BB22" s="43"/>
      <c r="BC22" s="43"/>
      <c r="BD22" s="43"/>
      <c r="BE22" s="43"/>
      <c r="BF22" s="43"/>
      <c r="BG22" s="43"/>
      <c r="BH22" s="43"/>
      <c r="BI22" s="43"/>
      <c r="BJ22" s="43"/>
      <c r="BK22" s="43"/>
      <c r="BL22" s="43"/>
      <c r="BM22" s="43"/>
      <c r="BN22" s="43"/>
    </row>
    <row r="23" spans="1:66" s="48" customFormat="1" ht="13.2" x14ac:dyDescent="0.25">
      <c r="A23" s="43"/>
      <c r="B23" s="138" t="s">
        <v>464</v>
      </c>
      <c r="C23" s="58"/>
      <c r="D23" s="167" t="s">
        <v>201</v>
      </c>
      <c r="E23" s="58"/>
      <c r="F23" s="58" t="e">
        <v>#N/A</v>
      </c>
      <c r="G23" s="61">
        <v>0</v>
      </c>
      <c r="H23" s="953">
        <v>0</v>
      </c>
      <c r="I23" s="187"/>
      <c r="J23" s="546"/>
      <c r="K23" s="83"/>
      <c r="L23" s="83"/>
      <c r="M23" s="46"/>
      <c r="N23" s="46"/>
      <c r="O23" s="405"/>
      <c r="P23" s="913"/>
      <c r="Q23" s="46"/>
      <c r="R23" s="188"/>
      <c r="S23" s="545"/>
      <c r="T23" s="181"/>
      <c r="U23" s="546"/>
      <c r="V23" s="546"/>
      <c r="W23" s="546"/>
      <c r="X23" s="546"/>
      <c r="Y23" s="43"/>
      <c r="Z23" s="43"/>
      <c r="AA23" s="43"/>
      <c r="AB23" s="43"/>
      <c r="AC23" s="43"/>
      <c r="AD23" s="43"/>
      <c r="AE23" s="43"/>
      <c r="AF23" s="43"/>
      <c r="AG23" s="43"/>
      <c r="AH23" s="43"/>
      <c r="AI23" s="43"/>
      <c r="AJ23" s="43"/>
      <c r="AK23" s="43"/>
      <c r="AL23" s="43"/>
      <c r="AM23" s="43"/>
      <c r="AN23" s="43"/>
      <c r="AO23" s="43"/>
      <c r="AP23" s="43"/>
      <c r="AQ23" s="43"/>
      <c r="AR23" s="43"/>
      <c r="AS23" s="43"/>
      <c r="AT23" s="43"/>
      <c r="AU23" s="43"/>
      <c r="AV23" s="43"/>
      <c r="AW23" s="43"/>
      <c r="AX23" s="43"/>
      <c r="AY23" s="43"/>
      <c r="AZ23" s="43"/>
      <c r="BA23" s="43"/>
      <c r="BB23" s="43"/>
      <c r="BC23" s="43"/>
      <c r="BD23" s="43"/>
      <c r="BE23" s="43"/>
      <c r="BF23" s="43"/>
      <c r="BG23" s="43"/>
      <c r="BH23" s="43"/>
      <c r="BI23" s="43"/>
      <c r="BJ23" s="43"/>
      <c r="BK23" s="43"/>
      <c r="BL23" s="43"/>
      <c r="BM23" s="43"/>
      <c r="BN23" s="43"/>
    </row>
    <row r="24" spans="1:66" s="43" customFormat="1" ht="13.2" x14ac:dyDescent="0.25">
      <c r="B24" s="138" t="s">
        <v>465</v>
      </c>
      <c r="C24" s="58"/>
      <c r="D24" s="167" t="s">
        <v>201</v>
      </c>
      <c r="E24" s="58"/>
      <c r="F24" s="58" t="e">
        <v>#N/A</v>
      </c>
      <c r="G24" s="61">
        <v>0</v>
      </c>
      <c r="H24" s="953">
        <v>0</v>
      </c>
      <c r="I24" s="187"/>
      <c r="J24" s="546"/>
      <c r="K24" s="83"/>
      <c r="L24" s="83"/>
      <c r="M24" s="46"/>
      <c r="N24" s="46"/>
      <c r="O24" s="405"/>
      <c r="P24" s="913"/>
      <c r="Q24" s="46"/>
      <c r="R24" s="188"/>
      <c r="S24" s="545"/>
      <c r="T24" s="181"/>
      <c r="U24" s="546"/>
      <c r="V24" s="546"/>
      <c r="W24" s="546"/>
      <c r="X24" s="546"/>
    </row>
    <row r="25" spans="1:66" s="43" customFormat="1" ht="13.2" x14ac:dyDescent="0.25">
      <c r="B25" s="138" t="s">
        <v>466</v>
      </c>
      <c r="C25" s="58"/>
      <c r="D25" s="167" t="s">
        <v>201</v>
      </c>
      <c r="E25" s="58"/>
      <c r="F25" s="58" t="e">
        <v>#N/A</v>
      </c>
      <c r="G25" s="61">
        <v>0</v>
      </c>
      <c r="H25" s="953">
        <v>0</v>
      </c>
      <c r="I25" s="187"/>
      <c r="J25" s="546"/>
      <c r="K25" s="83"/>
      <c r="L25" s="83"/>
      <c r="M25" s="46"/>
      <c r="N25" s="46"/>
      <c r="O25" s="405"/>
      <c r="P25" s="913"/>
      <c r="Q25" s="46"/>
      <c r="R25" s="188"/>
      <c r="S25" s="545"/>
      <c r="T25" s="181"/>
      <c r="U25" s="546"/>
      <c r="V25" s="546"/>
      <c r="W25" s="546"/>
      <c r="X25" s="546"/>
    </row>
    <row r="26" spans="1:66" s="43" customFormat="1" ht="13.2" x14ac:dyDescent="0.25">
      <c r="B26" s="138" t="s">
        <v>467</v>
      </c>
      <c r="C26" s="58"/>
      <c r="D26" s="167" t="s">
        <v>201</v>
      </c>
      <c r="E26" s="58"/>
      <c r="F26" s="58" t="e">
        <v>#N/A</v>
      </c>
      <c r="G26" s="61">
        <v>0</v>
      </c>
      <c r="H26" s="953">
        <v>0</v>
      </c>
      <c r="I26" s="187"/>
      <c r="J26" s="546"/>
      <c r="K26" s="83"/>
      <c r="L26" s="83"/>
      <c r="M26" s="46"/>
      <c r="N26" s="46"/>
      <c r="O26" s="405"/>
      <c r="P26" s="913"/>
      <c r="Q26" s="46"/>
      <c r="R26" s="188"/>
      <c r="S26" s="545"/>
      <c r="T26" s="181"/>
      <c r="U26" s="546"/>
      <c r="V26" s="546"/>
      <c r="W26" s="546"/>
      <c r="X26" s="546"/>
    </row>
    <row r="27" spans="1:66" s="46" customFormat="1" ht="13.2" x14ac:dyDescent="0.25">
      <c r="A27" s="43"/>
      <c r="B27" s="138" t="s">
        <v>11</v>
      </c>
      <c r="C27" s="58"/>
      <c r="D27" s="167"/>
      <c r="E27" s="58"/>
      <c r="F27" s="114" t="e">
        <v>#N/A</v>
      </c>
      <c r="G27" s="61">
        <v>0</v>
      </c>
      <c r="H27" s="953">
        <v>0</v>
      </c>
      <c r="I27" s="187"/>
      <c r="J27" s="546"/>
      <c r="K27" s="83"/>
      <c r="L27" s="83"/>
      <c r="O27" s="405"/>
      <c r="P27" s="913"/>
      <c r="R27" s="188"/>
      <c r="S27" s="543"/>
      <c r="T27" s="181"/>
      <c r="U27" s="546"/>
      <c r="V27" s="546"/>
      <c r="W27" s="546"/>
      <c r="X27" s="546"/>
    </row>
    <row r="28" spans="1:66" s="43" customFormat="1" ht="13.2" x14ac:dyDescent="0.25">
      <c r="B28" s="392" t="s">
        <v>682</v>
      </c>
      <c r="C28" s="393"/>
      <c r="D28" s="612"/>
      <c r="E28" s="393"/>
      <c r="F28" s="393"/>
      <c r="G28" s="394"/>
      <c r="H28" s="1044"/>
      <c r="I28" s="401"/>
      <c r="J28" s="1081"/>
      <c r="K28" s="410"/>
      <c r="L28" s="410"/>
      <c r="M28" s="402"/>
      <c r="N28" s="402"/>
      <c r="O28" s="403"/>
      <c r="P28" s="1041"/>
      <c r="Q28" s="402"/>
      <c r="R28" s="414"/>
      <c r="S28" s="549"/>
      <c r="T28" s="609"/>
      <c r="U28" s="610"/>
      <c r="V28" s="610"/>
      <c r="W28" s="610"/>
      <c r="X28" s="610"/>
    </row>
    <row r="29" spans="1:66" s="43" customFormat="1" ht="13.2" x14ac:dyDescent="0.25">
      <c r="B29" s="138" t="s">
        <v>468</v>
      </c>
      <c r="C29" s="58"/>
      <c r="D29" s="167" t="s">
        <v>1159</v>
      </c>
      <c r="E29" s="58"/>
      <c r="F29" s="58" t="e">
        <v>#N/A</v>
      </c>
      <c r="G29" s="61">
        <v>0</v>
      </c>
      <c r="H29" s="953">
        <v>0</v>
      </c>
      <c r="I29" s="187"/>
      <c r="J29" s="546"/>
      <c r="K29" s="83"/>
      <c r="L29" s="83"/>
      <c r="M29" s="46"/>
      <c r="N29" s="46"/>
      <c r="O29" s="405"/>
      <c r="P29" s="913"/>
      <c r="Q29" s="46"/>
      <c r="R29" s="188"/>
      <c r="S29" s="545"/>
      <c r="T29" s="181"/>
      <c r="U29" s="546"/>
      <c r="V29" s="546"/>
      <c r="W29" s="546"/>
      <c r="X29" s="546"/>
    </row>
    <row r="30" spans="1:66" s="43" customFormat="1" ht="13.2" x14ac:dyDescent="0.25">
      <c r="B30" s="138" t="s">
        <v>469</v>
      </c>
      <c r="C30" s="58"/>
      <c r="D30" s="167" t="s">
        <v>8</v>
      </c>
      <c r="E30" s="58"/>
      <c r="F30" s="58" t="e">
        <v>#N/A</v>
      </c>
      <c r="G30" s="61">
        <v>0</v>
      </c>
      <c r="H30" s="953">
        <v>0</v>
      </c>
      <c r="I30" s="187"/>
      <c r="J30" s="546"/>
      <c r="K30" s="83"/>
      <c r="L30" s="83"/>
      <c r="M30" s="46"/>
      <c r="N30" s="46"/>
      <c r="O30" s="405"/>
      <c r="P30" s="913"/>
      <c r="Q30" s="46"/>
      <c r="R30" s="188"/>
      <c r="S30" s="543"/>
      <c r="T30" s="181"/>
      <c r="U30" s="546"/>
      <c r="V30" s="546"/>
      <c r="W30" s="546"/>
      <c r="X30" s="546"/>
    </row>
    <row r="31" spans="1:66" s="43" customFormat="1" ht="13.2" x14ac:dyDescent="0.25">
      <c r="B31" s="392" t="s">
        <v>683</v>
      </c>
      <c r="C31" s="393"/>
      <c r="D31" s="612"/>
      <c r="E31" s="393"/>
      <c r="F31" s="393"/>
      <c r="G31" s="394"/>
      <c r="H31" s="1044"/>
      <c r="I31" s="401"/>
      <c r="J31" s="1081"/>
      <c r="K31" s="410"/>
      <c r="L31" s="410"/>
      <c r="M31" s="402"/>
      <c r="N31" s="402"/>
      <c r="O31" s="403"/>
      <c r="P31" s="1041"/>
      <c r="Q31" s="402"/>
      <c r="R31" s="414"/>
      <c r="S31" s="549"/>
      <c r="T31" s="609"/>
      <c r="U31" s="610"/>
      <c r="V31" s="610"/>
      <c r="W31" s="610"/>
      <c r="X31" s="610"/>
    </row>
    <row r="32" spans="1:66" s="43" customFormat="1" ht="13.2" x14ac:dyDescent="0.25">
      <c r="B32" s="138" t="s">
        <v>684</v>
      </c>
      <c r="C32" s="58"/>
      <c r="D32" s="167" t="s">
        <v>201</v>
      </c>
      <c r="E32" s="58"/>
      <c r="F32" s="58" t="e">
        <v>#N/A</v>
      </c>
      <c r="G32" s="61">
        <v>0</v>
      </c>
      <c r="H32" s="953">
        <v>0</v>
      </c>
      <c r="I32" s="187"/>
      <c r="J32" s="546"/>
      <c r="K32" s="83"/>
      <c r="L32" s="83"/>
      <c r="M32" s="46"/>
      <c r="N32" s="46"/>
      <c r="O32" s="405"/>
      <c r="P32" s="913"/>
      <c r="Q32" s="46"/>
      <c r="R32" s="188"/>
      <c r="S32" s="543"/>
      <c r="T32" s="181"/>
      <c r="U32" s="546"/>
      <c r="V32" s="546"/>
      <c r="W32" s="546"/>
      <c r="X32" s="546"/>
    </row>
    <row r="33" spans="1:24" s="43" customFormat="1" ht="13.2" x14ac:dyDescent="0.25">
      <c r="B33" s="392" t="s">
        <v>470</v>
      </c>
      <c r="C33" s="393"/>
      <c r="D33" s="612"/>
      <c r="E33" s="393"/>
      <c r="F33" s="393"/>
      <c r="G33" s="394"/>
      <c r="H33" s="1044"/>
      <c r="I33" s="401"/>
      <c r="J33" s="1081"/>
      <c r="K33" s="410"/>
      <c r="L33" s="410"/>
      <c r="M33" s="402"/>
      <c r="N33" s="402"/>
      <c r="O33" s="403"/>
      <c r="P33" s="1041"/>
      <c r="Q33" s="402"/>
      <c r="R33" s="414"/>
      <c r="S33" s="549"/>
      <c r="T33" s="609"/>
      <c r="U33" s="610"/>
      <c r="V33" s="610"/>
      <c r="W33" s="610"/>
      <c r="X33" s="610"/>
    </row>
    <row r="34" spans="1:24" s="68" customFormat="1" ht="13.2" x14ac:dyDescent="0.25">
      <c r="A34" s="43"/>
      <c r="B34" s="138" t="s">
        <v>792</v>
      </c>
      <c r="C34" s="69"/>
      <c r="D34" s="542"/>
      <c r="E34" s="69">
        <v>1</v>
      </c>
      <c r="F34" s="58" t="s">
        <v>793</v>
      </c>
      <c r="G34" s="61">
        <v>1E-4</v>
      </c>
      <c r="H34" s="953">
        <v>1E-4</v>
      </c>
      <c r="I34" s="187"/>
      <c r="J34" s="546"/>
      <c r="K34" s="165"/>
      <c r="L34" s="165"/>
      <c r="M34" s="72"/>
      <c r="N34" s="72"/>
      <c r="O34" s="406"/>
      <c r="P34" s="913"/>
      <c r="Q34" s="72"/>
      <c r="R34" s="415"/>
      <c r="S34" s="547"/>
      <c r="T34" s="181"/>
      <c r="U34" s="546"/>
      <c r="V34" s="546"/>
      <c r="W34" s="546"/>
      <c r="X34" s="546"/>
    </row>
    <row r="35" spans="1:24" s="43" customFormat="1" ht="13.2" x14ac:dyDescent="0.25">
      <c r="B35" s="138"/>
      <c r="C35" s="58"/>
      <c r="D35" s="167"/>
      <c r="E35" s="58"/>
      <c r="F35" s="58"/>
      <c r="G35" s="61"/>
      <c r="H35" s="953"/>
      <c r="I35" s="187"/>
      <c r="J35" s="546"/>
      <c r="K35" s="83"/>
      <c r="L35" s="83"/>
      <c r="M35" s="46"/>
      <c r="N35" s="46"/>
      <c r="O35" s="405"/>
      <c r="P35" s="913"/>
      <c r="Q35" s="46"/>
      <c r="R35" s="188"/>
      <c r="S35" s="543"/>
      <c r="T35" s="181"/>
      <c r="U35" s="546"/>
      <c r="V35" s="546"/>
      <c r="W35" s="546"/>
      <c r="X35" s="546"/>
    </row>
    <row r="36" spans="1:24" s="43" customFormat="1" ht="13.2" x14ac:dyDescent="0.25">
      <c r="B36" s="317" t="s">
        <v>794</v>
      </c>
      <c r="C36" s="155"/>
      <c r="D36" s="576"/>
      <c r="E36" s="155"/>
      <c r="F36" s="155"/>
      <c r="G36" s="156"/>
      <c r="H36" s="1043">
        <v>157787.6502</v>
      </c>
      <c r="I36" s="407"/>
      <c r="J36" s="452"/>
      <c r="K36" s="166"/>
      <c r="L36" s="166"/>
      <c r="M36" s="159"/>
      <c r="N36" s="159"/>
      <c r="O36" s="408"/>
      <c r="P36" s="915"/>
      <c r="Q36" s="159"/>
      <c r="R36" s="183"/>
      <c r="S36" s="544"/>
      <c r="T36" s="181"/>
      <c r="U36" s="546"/>
      <c r="V36" s="546"/>
      <c r="W36" s="546"/>
      <c r="X36" s="546"/>
    </row>
    <row r="37" spans="1:24" s="43" customFormat="1" ht="13.2" x14ac:dyDescent="0.25">
      <c r="B37" s="138"/>
      <c r="C37" s="58"/>
      <c r="D37" s="167"/>
      <c r="E37" s="58"/>
      <c r="F37" s="58"/>
      <c r="G37" s="61"/>
      <c r="H37" s="953"/>
      <c r="I37" s="187"/>
      <c r="J37" s="546"/>
      <c r="K37" s="83"/>
      <c r="L37" s="83"/>
      <c r="M37" s="46"/>
      <c r="N37" s="46"/>
      <c r="O37" s="405"/>
      <c r="P37" s="913"/>
      <c r="Q37" s="46"/>
      <c r="R37" s="188"/>
      <c r="S37" s="545"/>
      <c r="T37" s="181"/>
      <c r="U37" s="546"/>
      <c r="V37" s="546"/>
      <c r="W37" s="546"/>
      <c r="X37" s="546"/>
    </row>
    <row r="38" spans="1:24" s="68" customFormat="1" ht="13.2" x14ac:dyDescent="0.25">
      <c r="A38" s="43"/>
      <c r="B38" s="67" t="s">
        <v>471</v>
      </c>
      <c r="C38" s="69"/>
      <c r="D38" s="542"/>
      <c r="E38" s="69"/>
      <c r="F38" s="237">
        <v>0.03</v>
      </c>
      <c r="G38" s="71"/>
      <c r="H38" s="1045"/>
      <c r="I38" s="187"/>
      <c r="J38" s="546"/>
      <c r="K38" s="165"/>
      <c r="L38" s="165"/>
      <c r="M38" s="72"/>
      <c r="N38" s="72"/>
      <c r="O38" s="406"/>
      <c r="P38" s="913"/>
      <c r="Q38" s="72"/>
      <c r="R38" s="415"/>
      <c r="S38" s="547"/>
      <c r="T38" s="181"/>
      <c r="U38" s="546"/>
      <c r="V38" s="546"/>
      <c r="W38" s="546"/>
      <c r="X38" s="546"/>
    </row>
    <row r="39" spans="1:24" s="68" customFormat="1" ht="13.2" x14ac:dyDescent="0.25">
      <c r="A39" s="43"/>
      <c r="B39" s="67" t="s">
        <v>472</v>
      </c>
      <c r="C39" s="69"/>
      <c r="D39" s="542"/>
      <c r="E39" s="69"/>
      <c r="F39" s="214">
        <v>10</v>
      </c>
      <c r="G39" s="71" t="s">
        <v>59</v>
      </c>
      <c r="H39" s="953"/>
      <c r="I39" s="187"/>
      <c r="J39" s="546"/>
      <c r="K39" s="165"/>
      <c r="L39" s="165"/>
      <c r="M39" s="72"/>
      <c r="N39" s="72"/>
      <c r="O39" s="406"/>
      <c r="P39" s="913"/>
      <c r="Q39" s="72"/>
      <c r="R39" s="415"/>
      <c r="S39" s="547"/>
      <c r="T39" s="181"/>
      <c r="U39" s="546"/>
      <c r="V39" s="546"/>
      <c r="W39" s="546"/>
      <c r="X39" s="546"/>
    </row>
    <row r="40" spans="1:24" s="68" customFormat="1" ht="15.75" customHeight="1" thickBot="1" x14ac:dyDescent="0.3">
      <c r="A40" s="43"/>
      <c r="B40" s="238" t="s">
        <v>473</v>
      </c>
      <c r="C40" s="239"/>
      <c r="D40" s="613"/>
      <c r="E40" s="232"/>
      <c r="F40" s="232"/>
      <c r="G40" s="240"/>
      <c r="H40" s="1046">
        <v>1345960.661344232</v>
      </c>
      <c r="I40" s="396"/>
      <c r="J40" s="241"/>
      <c r="K40" s="411"/>
      <c r="L40" s="411"/>
      <c r="M40" s="241"/>
      <c r="N40" s="241"/>
      <c r="O40" s="241"/>
      <c r="P40" s="1042">
        <f>SUM(P5:P39)</f>
        <v>1125561.3214234116</v>
      </c>
      <c r="Q40" s="241"/>
      <c r="R40" s="416">
        <f>PC1Total-P40</f>
        <v>220399.33992082044</v>
      </c>
      <c r="S40" s="548" t="s">
        <v>1148</v>
      </c>
      <c r="T40" s="181"/>
      <c r="U40" s="546"/>
      <c r="V40" s="546"/>
      <c r="W40" s="546"/>
      <c r="X40" s="546"/>
    </row>
    <row r="41" spans="1:24" s="43" customFormat="1" ht="13.2" x14ac:dyDescent="0.25">
      <c r="D41" s="186"/>
      <c r="J41" s="68"/>
      <c r="K41" s="47"/>
      <c r="L41" s="47"/>
      <c r="O41" s="233"/>
      <c r="P41" s="143"/>
    </row>
    <row r="42" spans="1:24" s="43" customFormat="1" ht="13.2" x14ac:dyDescent="0.25">
      <c r="B42" s="43" t="s">
        <v>719</v>
      </c>
      <c r="D42" s="186"/>
      <c r="J42" s="68"/>
      <c r="K42" s="47"/>
      <c r="L42" s="47"/>
      <c r="M42" s="139"/>
      <c r="O42" s="233"/>
      <c r="P42" s="143"/>
    </row>
    <row r="43" spans="1:24" s="43" customFormat="1" ht="13.2" x14ac:dyDescent="0.25">
      <c r="D43" s="186"/>
      <c r="J43" s="68"/>
      <c r="K43" s="47"/>
      <c r="L43" s="47"/>
      <c r="O43" s="233"/>
      <c r="P43" s="143"/>
    </row>
    <row r="44" spans="1:24" x14ac:dyDescent="0.25">
      <c r="E44" s="144"/>
      <c r="F44" s="144"/>
      <c r="G44" s="144"/>
      <c r="I44" s="144"/>
      <c r="L44" s="9"/>
      <c r="M44" s="144"/>
      <c r="N44" s="144"/>
    </row>
    <row r="45" spans="1:24" x14ac:dyDescent="0.25">
      <c r="E45" s="144"/>
      <c r="F45" s="144"/>
      <c r="G45" s="144"/>
      <c r="I45" s="144"/>
      <c r="L45" s="9"/>
      <c r="M45" s="144"/>
      <c r="N45" s="144"/>
    </row>
    <row r="46" spans="1:24" x14ac:dyDescent="0.25">
      <c r="E46" s="144"/>
      <c r="F46" s="144"/>
      <c r="G46" s="144"/>
      <c r="I46" s="144"/>
      <c r="L46" s="9"/>
      <c r="M46" s="144"/>
      <c r="N46" s="144"/>
    </row>
    <row r="47" spans="1:24" x14ac:dyDescent="0.25">
      <c r="E47" s="144"/>
      <c r="F47" s="144"/>
      <c r="G47" s="144"/>
      <c r="I47" s="144"/>
      <c r="L47" s="9"/>
      <c r="M47" s="144"/>
      <c r="N47" s="144"/>
    </row>
    <row r="48" spans="1:24" x14ac:dyDescent="0.25">
      <c r="E48" s="144"/>
      <c r="F48" s="144"/>
      <c r="G48" s="144"/>
      <c r="I48" s="144"/>
      <c r="L48" s="9"/>
      <c r="M48" s="144"/>
      <c r="N48" s="144"/>
    </row>
    <row r="49" spans="5:14" x14ac:dyDescent="0.25">
      <c r="E49" s="144"/>
      <c r="F49" s="144"/>
      <c r="G49" s="144"/>
      <c r="I49" s="144"/>
      <c r="L49" s="9"/>
      <c r="M49" s="144"/>
      <c r="N49" s="144"/>
    </row>
    <row r="50" spans="5:14" x14ac:dyDescent="0.25">
      <c r="E50" s="144"/>
      <c r="F50" s="144"/>
      <c r="G50" s="144"/>
      <c r="I50" s="144"/>
      <c r="L50" s="9"/>
      <c r="M50" s="144"/>
      <c r="N50" s="144"/>
    </row>
    <row r="51" spans="5:14" x14ac:dyDescent="0.25">
      <c r="E51" s="144"/>
      <c r="F51" s="144"/>
      <c r="G51" s="144"/>
      <c r="I51" s="144"/>
      <c r="L51" s="9"/>
      <c r="M51" s="144"/>
      <c r="N51" s="144"/>
    </row>
    <row r="52" spans="5:14" x14ac:dyDescent="0.25">
      <c r="E52" s="144"/>
      <c r="F52" s="144"/>
      <c r="G52" s="144"/>
      <c r="I52" s="144"/>
      <c r="L52" s="9"/>
      <c r="M52" s="144"/>
      <c r="N52" s="144"/>
    </row>
    <row r="53" spans="5:14" x14ac:dyDescent="0.25">
      <c r="E53" s="144"/>
      <c r="F53" s="144"/>
      <c r="G53" s="144"/>
      <c r="I53" s="144"/>
      <c r="L53" s="9"/>
      <c r="M53" s="144"/>
      <c r="N53" s="144"/>
    </row>
    <row r="54" spans="5:14" x14ac:dyDescent="0.25">
      <c r="E54" s="144"/>
      <c r="F54" s="144"/>
      <c r="G54" s="144"/>
      <c r="I54" s="144"/>
      <c r="L54" s="9"/>
      <c r="M54" s="144"/>
      <c r="N54" s="144"/>
    </row>
    <row r="55" spans="5:14" x14ac:dyDescent="0.25">
      <c r="E55" s="144"/>
      <c r="F55" s="144"/>
      <c r="G55" s="144"/>
      <c r="I55" s="144"/>
      <c r="L55" s="9"/>
      <c r="M55" s="144"/>
      <c r="N55" s="144"/>
    </row>
    <row r="56" spans="5:14" x14ac:dyDescent="0.25">
      <c r="E56" s="144"/>
      <c r="F56" s="144"/>
      <c r="G56" s="144"/>
      <c r="I56" s="144"/>
      <c r="L56" s="9"/>
      <c r="M56" s="144"/>
      <c r="N56" s="144"/>
    </row>
    <row r="57" spans="5:14" x14ac:dyDescent="0.25">
      <c r="E57" s="144"/>
      <c r="F57" s="144"/>
      <c r="I57" s="144"/>
      <c r="L57" s="9"/>
      <c r="M57" s="144"/>
      <c r="N57" s="144"/>
    </row>
    <row r="58" spans="5:14" x14ac:dyDescent="0.25">
      <c r="E58" s="144"/>
      <c r="F58" s="144"/>
      <c r="I58" s="144"/>
      <c r="L58" s="9"/>
      <c r="M58" s="144"/>
      <c r="N58" s="144"/>
    </row>
    <row r="59" spans="5:14" x14ac:dyDescent="0.25">
      <c r="E59" s="144"/>
      <c r="F59" s="144"/>
      <c r="I59" s="144"/>
      <c r="L59" s="9"/>
      <c r="M59" s="144"/>
      <c r="N59" s="144"/>
    </row>
    <row r="60" spans="5:14" x14ac:dyDescent="0.25">
      <c r="E60" s="144"/>
      <c r="F60" s="144"/>
      <c r="I60" s="144"/>
      <c r="L60" s="9"/>
      <c r="M60" s="144"/>
      <c r="N60" s="144"/>
    </row>
    <row r="61" spans="5:14" x14ac:dyDescent="0.25">
      <c r="E61" s="144"/>
      <c r="F61" s="144"/>
      <c r="I61" s="144"/>
      <c r="L61" s="9"/>
      <c r="M61" s="144"/>
      <c r="N61" s="144"/>
    </row>
    <row r="62" spans="5:14" x14ac:dyDescent="0.25">
      <c r="E62" s="144"/>
      <c r="F62" s="144"/>
      <c r="I62" s="144"/>
      <c r="L62" s="9"/>
      <c r="M62" s="144"/>
      <c r="N62" s="144"/>
    </row>
    <row r="63" spans="5:14" x14ac:dyDescent="0.25">
      <c r="E63" s="144"/>
      <c r="F63" s="144"/>
      <c r="I63" s="144"/>
      <c r="L63" s="9"/>
      <c r="M63" s="144"/>
      <c r="N63" s="144"/>
    </row>
    <row r="64" spans="5:14" x14ac:dyDescent="0.25">
      <c r="E64" s="144"/>
      <c r="F64" s="144"/>
      <c r="I64" s="144"/>
      <c r="L64" s="9"/>
      <c r="M64" s="144"/>
      <c r="N64" s="144"/>
    </row>
    <row r="65" spans="5:14" x14ac:dyDescent="0.25">
      <c r="E65" s="144"/>
      <c r="F65" s="144"/>
      <c r="I65" s="144"/>
      <c r="L65" s="9"/>
      <c r="M65" s="144"/>
      <c r="N65" s="144"/>
    </row>
    <row r="66" spans="5:14" x14ac:dyDescent="0.25">
      <c r="E66" s="144"/>
      <c r="F66" s="144"/>
      <c r="I66" s="144"/>
      <c r="L66" s="9"/>
      <c r="M66" s="144"/>
      <c r="N66" s="144"/>
    </row>
    <row r="67" spans="5:14" x14ac:dyDescent="0.25">
      <c r="E67" s="144"/>
      <c r="F67" s="144"/>
      <c r="I67" s="144"/>
      <c r="L67" s="9"/>
      <c r="M67" s="144"/>
      <c r="N67" s="144"/>
    </row>
    <row r="68" spans="5:14" x14ac:dyDescent="0.25">
      <c r="E68" s="144"/>
      <c r="F68" s="144"/>
      <c r="I68" s="144"/>
      <c r="L68" s="9"/>
      <c r="M68" s="144"/>
      <c r="N68" s="144"/>
    </row>
    <row r="69" spans="5:14" x14ac:dyDescent="0.25">
      <c r="E69" s="144"/>
      <c r="F69" s="144"/>
      <c r="I69" s="144"/>
      <c r="L69" s="9"/>
      <c r="M69" s="144"/>
      <c r="N69" s="144"/>
    </row>
    <row r="70" spans="5:14" x14ac:dyDescent="0.25">
      <c r="E70" s="144"/>
      <c r="F70" s="144"/>
      <c r="I70" s="144"/>
      <c r="L70" s="9"/>
      <c r="M70" s="144"/>
      <c r="N70" s="144"/>
    </row>
    <row r="71" spans="5:14" x14ac:dyDescent="0.25">
      <c r="E71" s="144"/>
      <c r="F71" s="144"/>
      <c r="I71" s="144"/>
      <c r="L71" s="9"/>
      <c r="M71" s="144"/>
      <c r="N71" s="144"/>
    </row>
    <row r="72" spans="5:14" x14ac:dyDescent="0.25">
      <c r="E72" s="144"/>
      <c r="F72" s="144"/>
      <c r="I72" s="144"/>
      <c r="L72" s="9"/>
      <c r="M72" s="144"/>
      <c r="N72" s="144"/>
    </row>
    <row r="73" spans="5:14" x14ac:dyDescent="0.25">
      <c r="E73" s="144"/>
      <c r="F73" s="144"/>
      <c r="I73" s="144"/>
      <c r="L73" s="9"/>
      <c r="M73" s="144"/>
      <c r="N73" s="144"/>
    </row>
    <row r="74" spans="5:14" x14ac:dyDescent="0.25">
      <c r="E74" s="144"/>
      <c r="F74" s="144"/>
      <c r="I74" s="144"/>
      <c r="L74" s="9"/>
      <c r="M74" s="144"/>
      <c r="N74" s="144"/>
    </row>
    <row r="75" spans="5:14" x14ac:dyDescent="0.25">
      <c r="E75" s="144"/>
      <c r="F75" s="144"/>
      <c r="I75" s="144"/>
      <c r="L75" s="9"/>
      <c r="M75" s="144"/>
      <c r="N75" s="144"/>
    </row>
    <row r="76" spans="5:14" x14ac:dyDescent="0.25">
      <c r="E76" s="144"/>
      <c r="F76" s="144"/>
      <c r="I76" s="144"/>
      <c r="L76" s="9"/>
      <c r="M76" s="144"/>
      <c r="N76" s="144"/>
    </row>
    <row r="77" spans="5:14" x14ac:dyDescent="0.25">
      <c r="E77" s="144"/>
      <c r="F77" s="144"/>
      <c r="I77" s="144"/>
      <c r="L77" s="9"/>
      <c r="M77" s="144"/>
      <c r="N77" s="144"/>
    </row>
    <row r="78" spans="5:14" x14ac:dyDescent="0.25">
      <c r="E78" s="144"/>
      <c r="F78" s="144"/>
      <c r="I78" s="144"/>
      <c r="L78" s="9"/>
      <c r="M78" s="144"/>
      <c r="N78" s="144"/>
    </row>
    <row r="79" spans="5:14" x14ac:dyDescent="0.25">
      <c r="E79" s="144"/>
      <c r="F79" s="144"/>
      <c r="I79" s="144"/>
      <c r="L79" s="9"/>
      <c r="M79" s="144"/>
      <c r="N79" s="144"/>
    </row>
    <row r="80" spans="5:14" x14ac:dyDescent="0.25">
      <c r="E80" s="144"/>
      <c r="F80" s="144"/>
      <c r="I80" s="144"/>
      <c r="L80" s="9"/>
      <c r="M80" s="144"/>
      <c r="N80" s="144"/>
    </row>
    <row r="81" spans="5:14" x14ac:dyDescent="0.25">
      <c r="E81" s="144"/>
      <c r="F81" s="144"/>
      <c r="I81" s="144"/>
      <c r="L81" s="9"/>
      <c r="M81" s="144"/>
      <c r="N81" s="144"/>
    </row>
    <row r="82" spans="5:14" x14ac:dyDescent="0.25">
      <c r="E82" s="144"/>
      <c r="F82" s="144"/>
      <c r="I82" s="144"/>
      <c r="L82" s="9"/>
      <c r="M82" s="144"/>
      <c r="N82" s="144"/>
    </row>
    <row r="83" spans="5:14" x14ac:dyDescent="0.25">
      <c r="E83" s="144"/>
      <c r="F83" s="144"/>
      <c r="I83" s="144"/>
      <c r="L83" s="9"/>
      <c r="M83" s="144"/>
      <c r="N83" s="144"/>
    </row>
    <row r="84" spans="5:14" x14ac:dyDescent="0.25">
      <c r="E84" s="144"/>
      <c r="F84" s="144"/>
      <c r="I84" s="144"/>
      <c r="L84" s="9"/>
      <c r="M84" s="144"/>
      <c r="N84" s="144"/>
    </row>
    <row r="85" spans="5:14" x14ac:dyDescent="0.25">
      <c r="E85" s="144"/>
      <c r="F85" s="144"/>
      <c r="I85" s="144"/>
      <c r="L85" s="9"/>
      <c r="M85" s="144"/>
      <c r="N85" s="144"/>
    </row>
    <row r="86" spans="5:14" x14ac:dyDescent="0.25">
      <c r="E86" s="144"/>
      <c r="F86" s="144"/>
      <c r="I86" s="144"/>
      <c r="L86" s="9"/>
      <c r="M86" s="144"/>
      <c r="N86" s="144"/>
    </row>
    <row r="87" spans="5:14" x14ac:dyDescent="0.25">
      <c r="E87" s="144"/>
      <c r="F87" s="144"/>
      <c r="I87" s="144"/>
      <c r="L87" s="9"/>
      <c r="M87" s="144"/>
      <c r="N87" s="144"/>
    </row>
    <row r="88" spans="5:14" x14ac:dyDescent="0.25">
      <c r="E88" s="144"/>
      <c r="F88" s="144"/>
      <c r="I88" s="144"/>
      <c r="L88" s="9"/>
      <c r="M88" s="144"/>
      <c r="N88" s="144"/>
    </row>
    <row r="89" spans="5:14" x14ac:dyDescent="0.25">
      <c r="E89" s="144"/>
      <c r="F89" s="144"/>
      <c r="I89" s="144"/>
      <c r="L89" s="9"/>
      <c r="M89" s="144"/>
      <c r="N89" s="144"/>
    </row>
    <row r="90" spans="5:14" x14ac:dyDescent="0.25">
      <c r="E90" s="144"/>
      <c r="F90" s="144"/>
      <c r="I90" s="144"/>
      <c r="L90" s="9"/>
      <c r="M90" s="144"/>
      <c r="N90" s="144"/>
    </row>
    <row r="91" spans="5:14" x14ac:dyDescent="0.25">
      <c r="E91" s="144"/>
      <c r="F91" s="144"/>
      <c r="I91" s="144"/>
      <c r="L91" s="9"/>
      <c r="M91" s="144"/>
      <c r="N91" s="144"/>
    </row>
    <row r="92" spans="5:14" x14ac:dyDescent="0.25">
      <c r="E92" s="144"/>
      <c r="F92" s="144"/>
      <c r="I92" s="144"/>
      <c r="L92" s="9"/>
      <c r="M92" s="144"/>
      <c r="N92" s="144"/>
    </row>
    <row r="93" spans="5:14" x14ac:dyDescent="0.25">
      <c r="E93" s="144"/>
      <c r="F93" s="144"/>
      <c r="I93" s="144"/>
      <c r="L93" s="9"/>
      <c r="M93" s="144"/>
      <c r="N93" s="144"/>
    </row>
    <row r="94" spans="5:14" x14ac:dyDescent="0.25">
      <c r="E94" s="144"/>
      <c r="F94" s="144"/>
      <c r="I94" s="144"/>
      <c r="L94" s="9"/>
      <c r="M94" s="144"/>
      <c r="N94" s="144"/>
    </row>
    <row r="95" spans="5:14" x14ac:dyDescent="0.25">
      <c r="E95" s="144"/>
      <c r="F95" s="144"/>
      <c r="I95" s="144"/>
      <c r="L95" s="9"/>
      <c r="M95" s="144"/>
      <c r="N95" s="144"/>
    </row>
    <row r="96" spans="5:14" x14ac:dyDescent="0.25">
      <c r="E96" s="144"/>
      <c r="F96" s="144"/>
      <c r="I96" s="144"/>
      <c r="L96" s="9"/>
      <c r="M96" s="144"/>
      <c r="N96" s="144"/>
    </row>
    <row r="97" spans="5:14" x14ac:dyDescent="0.25">
      <c r="E97" s="144"/>
      <c r="F97" s="144"/>
      <c r="I97" s="144"/>
      <c r="L97" s="9"/>
      <c r="M97" s="144"/>
      <c r="N97" s="144"/>
    </row>
    <row r="98" spans="5:14" x14ac:dyDescent="0.25">
      <c r="E98" s="144"/>
      <c r="F98" s="144"/>
      <c r="I98" s="144"/>
      <c r="L98" s="9"/>
      <c r="M98" s="144"/>
      <c r="N98" s="144"/>
    </row>
    <row r="99" spans="5:14" x14ac:dyDescent="0.25">
      <c r="E99" s="144"/>
      <c r="F99" s="144"/>
      <c r="I99" s="144"/>
      <c r="L99" s="9"/>
      <c r="M99" s="144"/>
      <c r="N99" s="144"/>
    </row>
    <row r="100" spans="5:14" x14ac:dyDescent="0.25">
      <c r="E100" s="144"/>
      <c r="F100" s="144"/>
      <c r="I100" s="144"/>
      <c r="L100" s="9"/>
      <c r="M100" s="144"/>
      <c r="N100" s="144"/>
    </row>
    <row r="101" spans="5:14" x14ac:dyDescent="0.25">
      <c r="E101" s="144"/>
      <c r="F101" s="144"/>
      <c r="I101" s="144"/>
      <c r="L101" s="9"/>
      <c r="M101" s="144"/>
      <c r="N101" s="144"/>
    </row>
    <row r="102" spans="5:14" x14ac:dyDescent="0.25">
      <c r="E102" s="144"/>
      <c r="F102" s="144"/>
      <c r="I102" s="144"/>
      <c r="L102" s="9"/>
      <c r="M102" s="144"/>
      <c r="N102" s="144"/>
    </row>
    <row r="103" spans="5:14" x14ac:dyDescent="0.25">
      <c r="E103" s="144"/>
      <c r="F103" s="144"/>
      <c r="I103" s="144"/>
      <c r="L103" s="9"/>
      <c r="M103" s="144"/>
      <c r="N103" s="144"/>
    </row>
    <row r="104" spans="5:14" x14ac:dyDescent="0.25">
      <c r="E104" s="144"/>
      <c r="F104" s="144"/>
      <c r="I104" s="144"/>
      <c r="L104" s="9"/>
      <c r="M104" s="144"/>
      <c r="N104" s="144"/>
    </row>
    <row r="105" spans="5:14" x14ac:dyDescent="0.25">
      <c r="E105" s="144"/>
      <c r="F105" s="144"/>
      <c r="I105" s="144"/>
      <c r="L105" s="9"/>
      <c r="M105" s="144"/>
      <c r="N105" s="144"/>
    </row>
    <row r="106" spans="5:14" x14ac:dyDescent="0.25">
      <c r="E106" s="144"/>
      <c r="F106" s="144"/>
      <c r="I106" s="144"/>
      <c r="L106" s="9"/>
      <c r="M106" s="144"/>
      <c r="N106" s="144"/>
    </row>
    <row r="107" spans="5:14" x14ac:dyDescent="0.25">
      <c r="E107" s="144"/>
      <c r="F107" s="144"/>
      <c r="I107" s="144"/>
      <c r="L107" s="9"/>
      <c r="M107" s="144"/>
      <c r="N107" s="144"/>
    </row>
    <row r="108" spans="5:14" x14ac:dyDescent="0.25">
      <c r="E108" s="144"/>
      <c r="F108" s="144"/>
      <c r="I108" s="144"/>
      <c r="L108" s="9"/>
      <c r="M108" s="144"/>
      <c r="N108" s="144"/>
    </row>
    <row r="109" spans="5:14" x14ac:dyDescent="0.25">
      <c r="E109" s="144"/>
      <c r="F109" s="144"/>
      <c r="I109" s="144"/>
      <c r="L109" s="9"/>
      <c r="M109" s="144"/>
      <c r="N109" s="144"/>
    </row>
    <row r="110" spans="5:14" x14ac:dyDescent="0.25">
      <c r="E110" s="144"/>
      <c r="F110" s="144"/>
      <c r="I110" s="144"/>
      <c r="L110" s="9"/>
      <c r="M110" s="144"/>
      <c r="N110" s="144"/>
    </row>
    <row r="111" spans="5:14" x14ac:dyDescent="0.25">
      <c r="E111" s="144"/>
      <c r="F111" s="144"/>
      <c r="I111" s="144"/>
      <c r="L111" s="9"/>
      <c r="M111" s="144"/>
      <c r="N111" s="144"/>
    </row>
    <row r="112" spans="5:14" x14ac:dyDescent="0.25">
      <c r="E112" s="144"/>
      <c r="F112" s="144"/>
      <c r="I112" s="144"/>
      <c r="L112" s="9"/>
      <c r="M112" s="144"/>
      <c r="N112" s="144"/>
    </row>
    <row r="113" spans="5:14" x14ac:dyDescent="0.25">
      <c r="E113" s="144"/>
      <c r="F113" s="144"/>
      <c r="I113" s="144"/>
      <c r="L113" s="9"/>
      <c r="M113" s="144"/>
      <c r="N113" s="144"/>
    </row>
    <row r="114" spans="5:14" x14ac:dyDescent="0.25">
      <c r="E114" s="144"/>
      <c r="F114" s="144"/>
      <c r="I114" s="144"/>
      <c r="L114" s="9"/>
      <c r="M114" s="144"/>
      <c r="N114" s="144"/>
    </row>
    <row r="115" spans="5:14" x14ac:dyDescent="0.25">
      <c r="E115" s="144"/>
      <c r="F115" s="144"/>
      <c r="I115" s="144"/>
      <c r="L115" s="9"/>
      <c r="M115" s="144"/>
      <c r="N115" s="144"/>
    </row>
    <row r="116" spans="5:14" x14ac:dyDescent="0.25">
      <c r="E116" s="144"/>
      <c r="F116" s="144"/>
      <c r="I116" s="144"/>
      <c r="L116" s="9"/>
      <c r="M116" s="144"/>
      <c r="N116" s="144"/>
    </row>
    <row r="117" spans="5:14" x14ac:dyDescent="0.25">
      <c r="E117" s="144"/>
      <c r="F117" s="144"/>
      <c r="I117" s="144"/>
      <c r="L117" s="9"/>
      <c r="M117" s="144"/>
      <c r="N117" s="144"/>
    </row>
    <row r="118" spans="5:14" x14ac:dyDescent="0.25">
      <c r="E118" s="144"/>
      <c r="F118" s="144"/>
      <c r="I118" s="144"/>
      <c r="L118" s="9"/>
      <c r="M118" s="144"/>
      <c r="N118" s="144"/>
    </row>
    <row r="119" spans="5:14" x14ac:dyDescent="0.25">
      <c r="E119" s="144"/>
      <c r="F119" s="144"/>
      <c r="I119" s="144"/>
      <c r="L119" s="9"/>
      <c r="M119" s="144"/>
      <c r="N119" s="144"/>
    </row>
    <row r="120" spans="5:14" x14ac:dyDescent="0.25">
      <c r="E120" s="144"/>
      <c r="F120" s="144"/>
      <c r="I120" s="144"/>
      <c r="L120" s="9"/>
      <c r="M120" s="144"/>
      <c r="N120" s="144"/>
    </row>
    <row r="121" spans="5:14" x14ac:dyDescent="0.25">
      <c r="E121" s="144"/>
      <c r="F121" s="144"/>
      <c r="I121" s="144"/>
      <c r="L121" s="9"/>
      <c r="M121" s="144"/>
      <c r="N121" s="144"/>
    </row>
    <row r="122" spans="5:14" x14ac:dyDescent="0.25">
      <c r="E122" s="144"/>
      <c r="F122" s="144"/>
      <c r="I122" s="144"/>
      <c r="L122" s="9"/>
      <c r="M122" s="144"/>
      <c r="N122" s="144"/>
    </row>
    <row r="123" spans="5:14" x14ac:dyDescent="0.25">
      <c r="E123" s="144"/>
      <c r="F123" s="144"/>
      <c r="I123" s="144"/>
      <c r="L123" s="9"/>
      <c r="M123" s="144"/>
      <c r="N123" s="144"/>
    </row>
    <row r="124" spans="5:14" x14ac:dyDescent="0.25">
      <c r="E124" s="144"/>
      <c r="F124" s="144"/>
      <c r="I124" s="144"/>
      <c r="L124" s="9"/>
      <c r="M124" s="144"/>
      <c r="N124" s="144"/>
    </row>
    <row r="125" spans="5:14" x14ac:dyDescent="0.25">
      <c r="E125" s="144"/>
      <c r="F125" s="144"/>
      <c r="I125" s="144"/>
      <c r="L125" s="9"/>
      <c r="M125" s="144"/>
      <c r="N125" s="144"/>
    </row>
    <row r="126" spans="5:14" x14ac:dyDescent="0.25">
      <c r="E126" s="144"/>
      <c r="F126" s="144"/>
      <c r="I126" s="144"/>
      <c r="L126" s="9"/>
      <c r="M126" s="144"/>
      <c r="N126" s="144"/>
    </row>
    <row r="127" spans="5:14" x14ac:dyDescent="0.25">
      <c r="E127" s="144"/>
      <c r="F127" s="144"/>
      <c r="I127" s="144"/>
      <c r="L127" s="9"/>
      <c r="M127" s="144"/>
      <c r="N127" s="144"/>
    </row>
    <row r="128" spans="5:14" x14ac:dyDescent="0.25">
      <c r="E128" s="144"/>
      <c r="F128" s="144"/>
      <c r="I128" s="144"/>
      <c r="L128" s="9"/>
      <c r="M128" s="144"/>
      <c r="N128" s="144"/>
    </row>
    <row r="129" spans="5:14" x14ac:dyDescent="0.25">
      <c r="E129" s="144"/>
      <c r="F129" s="144"/>
      <c r="I129" s="144"/>
      <c r="L129" s="9"/>
      <c r="M129" s="144"/>
      <c r="N129" s="144"/>
    </row>
    <row r="130" spans="5:14" x14ac:dyDescent="0.25">
      <c r="E130" s="144"/>
      <c r="F130" s="144"/>
      <c r="I130" s="144"/>
      <c r="L130" s="9"/>
      <c r="M130" s="144"/>
      <c r="N130" s="144"/>
    </row>
    <row r="131" spans="5:14" x14ac:dyDescent="0.25">
      <c r="E131" s="144"/>
      <c r="F131" s="144"/>
      <c r="I131" s="144"/>
      <c r="L131" s="9"/>
      <c r="M131" s="144"/>
      <c r="N131" s="144"/>
    </row>
    <row r="132" spans="5:14" x14ac:dyDescent="0.25">
      <c r="E132" s="144"/>
      <c r="F132" s="144"/>
      <c r="I132" s="144"/>
      <c r="L132" s="9"/>
      <c r="M132" s="144"/>
      <c r="N132" s="144"/>
    </row>
    <row r="133" spans="5:14" x14ac:dyDescent="0.25">
      <c r="E133" s="144"/>
      <c r="F133" s="144"/>
      <c r="I133" s="144"/>
      <c r="L133" s="9"/>
      <c r="M133" s="144"/>
      <c r="N133" s="144"/>
    </row>
    <row r="134" spans="5:14" x14ac:dyDescent="0.25">
      <c r="E134" s="144"/>
      <c r="F134" s="144"/>
      <c r="I134" s="144"/>
      <c r="L134" s="9"/>
      <c r="M134" s="144"/>
      <c r="N134" s="144"/>
    </row>
    <row r="135" spans="5:14" x14ac:dyDescent="0.25">
      <c r="E135" s="144"/>
      <c r="F135" s="144"/>
      <c r="I135" s="144"/>
      <c r="L135" s="9"/>
      <c r="M135" s="144"/>
      <c r="N135" s="144"/>
    </row>
    <row r="136" spans="5:14" x14ac:dyDescent="0.25">
      <c r="E136" s="144"/>
      <c r="F136" s="144"/>
      <c r="I136" s="144"/>
      <c r="L136" s="9"/>
      <c r="M136" s="144"/>
      <c r="N136" s="144"/>
    </row>
    <row r="137" spans="5:14" x14ac:dyDescent="0.25">
      <c r="E137" s="144"/>
      <c r="F137" s="144"/>
      <c r="I137" s="144"/>
      <c r="L137" s="9"/>
      <c r="M137" s="144"/>
      <c r="N137" s="144"/>
    </row>
    <row r="138" spans="5:14" x14ac:dyDescent="0.25">
      <c r="E138" s="144"/>
      <c r="F138" s="144"/>
      <c r="I138" s="144"/>
      <c r="L138" s="9"/>
      <c r="M138" s="144"/>
      <c r="N138" s="144"/>
    </row>
    <row r="139" spans="5:14" x14ac:dyDescent="0.25">
      <c r="E139" s="144"/>
      <c r="F139" s="144"/>
      <c r="I139" s="144"/>
      <c r="L139" s="9"/>
      <c r="M139" s="144"/>
      <c r="N139" s="144"/>
    </row>
    <row r="140" spans="5:14" x14ac:dyDescent="0.25">
      <c r="E140" s="144"/>
      <c r="F140" s="144"/>
      <c r="I140" s="144"/>
      <c r="L140" s="9"/>
      <c r="M140" s="144"/>
      <c r="N140" s="144"/>
    </row>
    <row r="141" spans="5:14" x14ac:dyDescent="0.25">
      <c r="E141" s="144"/>
      <c r="F141" s="144"/>
      <c r="I141" s="144"/>
      <c r="L141" s="9"/>
      <c r="M141" s="144"/>
      <c r="N141" s="144"/>
    </row>
    <row r="142" spans="5:14" x14ac:dyDescent="0.25">
      <c r="E142" s="144"/>
      <c r="F142" s="144"/>
      <c r="I142" s="144"/>
      <c r="L142" s="9"/>
      <c r="M142" s="144"/>
      <c r="N142" s="144"/>
    </row>
    <row r="143" spans="5:14" x14ac:dyDescent="0.25">
      <c r="E143" s="144"/>
      <c r="F143" s="144"/>
      <c r="I143" s="144"/>
      <c r="L143" s="9"/>
      <c r="M143" s="144"/>
      <c r="N143" s="144"/>
    </row>
    <row r="144" spans="5:14" x14ac:dyDescent="0.25">
      <c r="E144" s="144"/>
      <c r="F144" s="144"/>
      <c r="I144" s="144"/>
      <c r="L144" s="9"/>
      <c r="M144" s="144"/>
      <c r="N144" s="144"/>
    </row>
    <row r="145" spans="5:14" x14ac:dyDescent="0.25">
      <c r="E145" s="144"/>
      <c r="F145" s="144"/>
      <c r="I145" s="144"/>
      <c r="L145" s="9"/>
      <c r="M145" s="144"/>
      <c r="N145" s="144"/>
    </row>
    <row r="146" spans="5:14" x14ac:dyDescent="0.25">
      <c r="E146" s="144"/>
      <c r="F146" s="144"/>
      <c r="I146" s="144"/>
      <c r="L146" s="9"/>
      <c r="M146" s="144"/>
      <c r="N146" s="144"/>
    </row>
    <row r="147" spans="5:14" x14ac:dyDescent="0.25">
      <c r="E147" s="144"/>
      <c r="F147" s="144"/>
      <c r="I147" s="144"/>
      <c r="L147" s="9"/>
      <c r="M147" s="144"/>
      <c r="N147" s="144"/>
    </row>
    <row r="148" spans="5:14" x14ac:dyDescent="0.25">
      <c r="E148" s="144"/>
      <c r="F148" s="144"/>
      <c r="I148" s="144"/>
      <c r="L148" s="9"/>
      <c r="M148" s="144"/>
      <c r="N148" s="144"/>
    </row>
    <row r="149" spans="5:14" x14ac:dyDescent="0.25">
      <c r="E149" s="144"/>
      <c r="F149" s="144"/>
      <c r="I149" s="144"/>
      <c r="L149" s="9"/>
      <c r="M149" s="144"/>
      <c r="N149" s="144"/>
    </row>
    <row r="150" spans="5:14" x14ac:dyDescent="0.25">
      <c r="E150" s="144"/>
      <c r="F150" s="144"/>
      <c r="I150" s="144"/>
      <c r="L150" s="9"/>
      <c r="M150" s="144"/>
      <c r="N150" s="144"/>
    </row>
    <row r="151" spans="5:14" x14ac:dyDescent="0.25">
      <c r="E151" s="144"/>
      <c r="F151" s="144"/>
      <c r="I151" s="144"/>
      <c r="L151" s="9"/>
      <c r="M151" s="144"/>
      <c r="N151" s="144"/>
    </row>
    <row r="152" spans="5:14" x14ac:dyDescent="0.25">
      <c r="E152" s="144"/>
      <c r="F152" s="144"/>
      <c r="I152" s="144"/>
      <c r="L152" s="9"/>
      <c r="M152" s="144"/>
      <c r="N152" s="144"/>
    </row>
    <row r="153" spans="5:14" x14ac:dyDescent="0.25">
      <c r="E153" s="144"/>
      <c r="F153" s="144"/>
      <c r="I153" s="144"/>
      <c r="L153" s="9"/>
      <c r="M153" s="144"/>
      <c r="N153" s="144"/>
    </row>
    <row r="154" spans="5:14" x14ac:dyDescent="0.25">
      <c r="E154" s="144"/>
      <c r="F154" s="144"/>
      <c r="I154" s="144"/>
      <c r="L154" s="9"/>
      <c r="M154" s="144"/>
      <c r="N154" s="144"/>
    </row>
    <row r="155" spans="5:14" x14ac:dyDescent="0.25">
      <c r="E155" s="144"/>
      <c r="F155" s="144"/>
      <c r="I155" s="144"/>
      <c r="L155" s="9"/>
      <c r="M155" s="144"/>
      <c r="N155" s="144"/>
    </row>
    <row r="156" spans="5:14" x14ac:dyDescent="0.25">
      <c r="E156" s="144"/>
      <c r="F156" s="144"/>
      <c r="I156" s="144"/>
      <c r="L156" s="9"/>
      <c r="M156" s="144"/>
      <c r="N156" s="144"/>
    </row>
    <row r="157" spans="5:14" x14ac:dyDescent="0.25">
      <c r="E157" s="144"/>
      <c r="F157" s="144"/>
      <c r="I157" s="144"/>
      <c r="L157" s="9"/>
      <c r="M157" s="144"/>
      <c r="N157" s="144"/>
    </row>
    <row r="158" spans="5:14" x14ac:dyDescent="0.25">
      <c r="E158" s="144"/>
      <c r="F158" s="144"/>
      <c r="I158" s="144"/>
      <c r="L158" s="9"/>
      <c r="M158" s="144"/>
      <c r="N158" s="144"/>
    </row>
    <row r="159" spans="5:14" x14ac:dyDescent="0.25">
      <c r="E159" s="144"/>
      <c r="F159" s="144"/>
      <c r="I159" s="144"/>
      <c r="L159" s="9"/>
      <c r="M159" s="144"/>
      <c r="N159" s="144"/>
    </row>
    <row r="160" spans="5:14" x14ac:dyDescent="0.25">
      <c r="E160" s="144"/>
      <c r="F160" s="144"/>
      <c r="I160" s="144"/>
      <c r="L160" s="9"/>
      <c r="M160" s="144"/>
      <c r="N160" s="144"/>
    </row>
    <row r="161" spans="5:14" x14ac:dyDescent="0.25">
      <c r="E161" s="144"/>
      <c r="F161" s="144"/>
      <c r="I161" s="144"/>
      <c r="L161" s="9"/>
      <c r="M161" s="144"/>
      <c r="N161" s="144"/>
    </row>
    <row r="162" spans="5:14" x14ac:dyDescent="0.25">
      <c r="E162" s="144"/>
      <c r="F162" s="144"/>
      <c r="I162" s="144"/>
      <c r="L162" s="9"/>
      <c r="M162" s="144"/>
      <c r="N162" s="144"/>
    </row>
    <row r="163" spans="5:14" x14ac:dyDescent="0.25">
      <c r="E163" s="144"/>
      <c r="F163" s="144"/>
      <c r="I163" s="144"/>
      <c r="L163" s="9"/>
      <c r="M163" s="144"/>
      <c r="N163" s="144"/>
    </row>
    <row r="164" spans="5:14" x14ac:dyDescent="0.25">
      <c r="E164" s="144"/>
      <c r="F164" s="144"/>
      <c r="I164" s="144"/>
      <c r="L164" s="9"/>
      <c r="M164" s="144"/>
      <c r="N164" s="144"/>
    </row>
    <row r="165" spans="5:14" x14ac:dyDescent="0.25">
      <c r="E165" s="144"/>
      <c r="F165" s="144"/>
      <c r="I165" s="144"/>
      <c r="L165" s="9"/>
      <c r="M165" s="144"/>
      <c r="N165" s="144"/>
    </row>
    <row r="166" spans="5:14" x14ac:dyDescent="0.25">
      <c r="E166" s="144"/>
      <c r="F166" s="144"/>
      <c r="I166" s="144"/>
      <c r="L166" s="9"/>
      <c r="M166" s="144"/>
      <c r="N166" s="144"/>
    </row>
    <row r="167" spans="5:14" x14ac:dyDescent="0.25">
      <c r="E167" s="144"/>
      <c r="F167" s="144"/>
      <c r="I167" s="144"/>
      <c r="L167" s="9"/>
      <c r="M167" s="144"/>
      <c r="N167" s="144"/>
    </row>
    <row r="168" spans="5:14" x14ac:dyDescent="0.25">
      <c r="E168" s="144"/>
      <c r="F168" s="144"/>
      <c r="I168" s="144"/>
      <c r="L168" s="9"/>
      <c r="M168" s="144"/>
      <c r="N168" s="144"/>
    </row>
    <row r="169" spans="5:14" x14ac:dyDescent="0.25">
      <c r="E169" s="144"/>
      <c r="F169" s="144"/>
      <c r="I169" s="144"/>
      <c r="L169" s="9"/>
      <c r="M169" s="144"/>
      <c r="N169" s="144"/>
    </row>
    <row r="170" spans="5:14" x14ac:dyDescent="0.25">
      <c r="E170" s="144"/>
      <c r="F170" s="144"/>
      <c r="I170" s="144"/>
      <c r="L170" s="9"/>
      <c r="M170" s="144"/>
      <c r="N170" s="144"/>
    </row>
    <row r="171" spans="5:14" x14ac:dyDescent="0.25">
      <c r="E171" s="144"/>
      <c r="F171" s="144"/>
      <c r="I171" s="144"/>
      <c r="L171" s="9"/>
      <c r="M171" s="144"/>
      <c r="N171" s="144"/>
    </row>
    <row r="172" spans="5:14" x14ac:dyDescent="0.25">
      <c r="E172" s="144"/>
      <c r="F172" s="144"/>
      <c r="I172" s="144"/>
      <c r="L172" s="9"/>
      <c r="M172" s="144"/>
      <c r="N172" s="144"/>
    </row>
    <row r="173" spans="5:14" x14ac:dyDescent="0.25">
      <c r="E173" s="144"/>
      <c r="F173" s="144"/>
      <c r="I173" s="144"/>
      <c r="L173" s="9"/>
      <c r="M173" s="144"/>
      <c r="N173" s="144"/>
    </row>
    <row r="174" spans="5:14" x14ac:dyDescent="0.25">
      <c r="E174" s="144"/>
      <c r="F174" s="144"/>
      <c r="I174" s="144"/>
      <c r="L174" s="9"/>
      <c r="M174" s="144"/>
      <c r="N174" s="144"/>
    </row>
    <row r="175" spans="5:14" x14ac:dyDescent="0.25">
      <c r="E175" s="144"/>
      <c r="F175" s="144"/>
      <c r="I175" s="144"/>
      <c r="L175" s="9"/>
      <c r="M175" s="144"/>
      <c r="N175" s="144"/>
    </row>
    <row r="176" spans="5:14" x14ac:dyDescent="0.25">
      <c r="E176" s="144"/>
      <c r="F176" s="144"/>
      <c r="I176" s="144"/>
      <c r="L176" s="9"/>
      <c r="M176" s="144"/>
      <c r="N176" s="144"/>
    </row>
    <row r="177" spans="5:14" x14ac:dyDescent="0.25">
      <c r="E177" s="144"/>
      <c r="F177" s="144"/>
      <c r="I177" s="144"/>
      <c r="L177" s="9"/>
      <c r="M177" s="144"/>
      <c r="N177" s="144"/>
    </row>
    <row r="178" spans="5:14" x14ac:dyDescent="0.25">
      <c r="E178" s="144"/>
      <c r="F178" s="144"/>
      <c r="I178" s="144"/>
      <c r="L178" s="9"/>
      <c r="M178" s="144"/>
      <c r="N178" s="144"/>
    </row>
    <row r="179" spans="5:14" x14ac:dyDescent="0.25">
      <c r="E179" s="144"/>
      <c r="F179" s="144"/>
      <c r="I179" s="144"/>
      <c r="L179" s="9"/>
      <c r="M179" s="144"/>
      <c r="N179" s="144"/>
    </row>
    <row r="180" spans="5:14" x14ac:dyDescent="0.25">
      <c r="E180" s="144"/>
      <c r="F180" s="144"/>
      <c r="I180" s="144"/>
      <c r="L180" s="9"/>
      <c r="M180" s="144"/>
      <c r="N180" s="144"/>
    </row>
    <row r="181" spans="5:14" x14ac:dyDescent="0.25">
      <c r="E181" s="144"/>
      <c r="F181" s="144"/>
      <c r="I181" s="144"/>
      <c r="L181" s="9"/>
      <c r="M181" s="144"/>
      <c r="N181" s="144"/>
    </row>
    <row r="182" spans="5:14" x14ac:dyDescent="0.25">
      <c r="E182" s="144"/>
      <c r="F182" s="144"/>
      <c r="I182" s="144"/>
      <c r="L182" s="9"/>
      <c r="M182" s="144"/>
      <c r="N182" s="144"/>
    </row>
    <row r="183" spans="5:14" x14ac:dyDescent="0.25">
      <c r="E183" s="144"/>
      <c r="F183" s="144"/>
      <c r="I183" s="144"/>
      <c r="L183" s="9"/>
      <c r="M183" s="144"/>
      <c r="N183" s="144"/>
    </row>
    <row r="184" spans="5:14" x14ac:dyDescent="0.25">
      <c r="E184" s="144"/>
      <c r="F184" s="144"/>
      <c r="I184" s="144"/>
      <c r="L184" s="9"/>
      <c r="M184" s="144"/>
      <c r="N184" s="144"/>
    </row>
    <row r="185" spans="5:14" x14ac:dyDescent="0.25">
      <c r="E185" s="144"/>
      <c r="F185" s="144"/>
      <c r="I185" s="144"/>
      <c r="L185" s="9"/>
      <c r="M185" s="144"/>
      <c r="N185" s="144"/>
    </row>
    <row r="186" spans="5:14" x14ac:dyDescent="0.25">
      <c r="E186" s="144"/>
      <c r="F186" s="144"/>
      <c r="I186" s="144"/>
      <c r="L186" s="9"/>
      <c r="M186" s="144"/>
      <c r="N186" s="144"/>
    </row>
    <row r="187" spans="5:14" x14ac:dyDescent="0.25">
      <c r="E187" s="144"/>
      <c r="F187" s="144"/>
      <c r="I187" s="144"/>
      <c r="L187" s="9"/>
      <c r="M187" s="144"/>
      <c r="N187" s="144"/>
    </row>
    <row r="188" spans="5:14" x14ac:dyDescent="0.25">
      <c r="E188" s="144"/>
      <c r="F188" s="144"/>
      <c r="I188" s="144"/>
      <c r="L188" s="9"/>
      <c r="M188" s="144"/>
      <c r="N188" s="144"/>
    </row>
    <row r="189" spans="5:14" x14ac:dyDescent="0.25">
      <c r="E189" s="144"/>
      <c r="F189" s="144"/>
      <c r="I189" s="144"/>
      <c r="L189" s="9"/>
      <c r="M189" s="144"/>
      <c r="N189" s="144"/>
    </row>
    <row r="190" spans="5:14" x14ac:dyDescent="0.25">
      <c r="E190" s="144"/>
      <c r="F190" s="144"/>
      <c r="I190" s="144"/>
      <c r="L190" s="9"/>
      <c r="M190" s="144"/>
      <c r="N190" s="144"/>
    </row>
    <row r="191" spans="5:14" x14ac:dyDescent="0.25">
      <c r="E191" s="144"/>
      <c r="F191" s="144"/>
      <c r="I191" s="144"/>
      <c r="L191" s="9"/>
      <c r="M191" s="144"/>
      <c r="N191" s="144"/>
    </row>
    <row r="192" spans="5:14" x14ac:dyDescent="0.25">
      <c r="E192" s="144"/>
      <c r="F192" s="144"/>
      <c r="I192" s="144"/>
      <c r="L192" s="9"/>
      <c r="M192" s="144"/>
      <c r="N192" s="144"/>
    </row>
    <row r="193" spans="5:14" x14ac:dyDescent="0.25">
      <c r="E193" s="144"/>
      <c r="F193" s="144"/>
      <c r="I193" s="144"/>
      <c r="L193" s="9"/>
      <c r="M193" s="144"/>
      <c r="N193" s="144"/>
    </row>
    <row r="194" spans="5:14" x14ac:dyDescent="0.25">
      <c r="E194" s="144"/>
      <c r="F194" s="144"/>
      <c r="I194" s="144"/>
      <c r="L194" s="9"/>
      <c r="M194" s="144"/>
      <c r="N194" s="144"/>
    </row>
    <row r="195" spans="5:14" x14ac:dyDescent="0.25">
      <c r="E195" s="144"/>
      <c r="F195" s="144"/>
      <c r="I195" s="144"/>
      <c r="L195" s="9"/>
      <c r="M195" s="144"/>
      <c r="N195" s="144"/>
    </row>
    <row r="196" spans="5:14" x14ac:dyDescent="0.25">
      <c r="E196" s="144"/>
      <c r="F196" s="144"/>
      <c r="I196" s="144"/>
      <c r="L196" s="9"/>
      <c r="M196" s="144"/>
      <c r="N196" s="144"/>
    </row>
    <row r="197" spans="5:14" x14ac:dyDescent="0.25">
      <c r="E197" s="144"/>
      <c r="F197" s="144"/>
      <c r="I197" s="144"/>
      <c r="L197" s="9"/>
      <c r="M197" s="144"/>
      <c r="N197" s="144"/>
    </row>
    <row r="198" spans="5:14" x14ac:dyDescent="0.25">
      <c r="E198" s="144"/>
      <c r="F198" s="144"/>
      <c r="I198" s="144"/>
      <c r="L198" s="9"/>
      <c r="M198" s="144"/>
      <c r="N198" s="144"/>
    </row>
    <row r="199" spans="5:14" x14ac:dyDescent="0.25">
      <c r="E199" s="144"/>
      <c r="F199" s="144"/>
      <c r="I199" s="144"/>
      <c r="L199" s="9"/>
      <c r="M199" s="144"/>
      <c r="N199" s="144"/>
    </row>
    <row r="200" spans="5:14" x14ac:dyDescent="0.25">
      <c r="E200" s="144"/>
      <c r="F200" s="144"/>
      <c r="I200" s="144"/>
      <c r="L200" s="9"/>
      <c r="M200" s="144"/>
      <c r="N200" s="144"/>
    </row>
    <row r="201" spans="5:14" x14ac:dyDescent="0.25">
      <c r="E201" s="144"/>
      <c r="F201" s="144"/>
      <c r="I201" s="144"/>
      <c r="L201" s="9"/>
      <c r="M201" s="144"/>
      <c r="N201" s="144"/>
    </row>
    <row r="202" spans="5:14" x14ac:dyDescent="0.25">
      <c r="E202" s="144"/>
      <c r="F202" s="144"/>
      <c r="I202" s="144"/>
      <c r="L202" s="9"/>
      <c r="M202" s="144"/>
      <c r="N202" s="144"/>
    </row>
    <row r="203" spans="5:14" x14ac:dyDescent="0.25">
      <c r="E203" s="144"/>
      <c r="F203" s="144"/>
      <c r="I203" s="144"/>
      <c r="L203" s="9"/>
      <c r="M203" s="144"/>
      <c r="N203" s="144"/>
    </row>
    <row r="204" spans="5:14" x14ac:dyDescent="0.25">
      <c r="E204" s="144"/>
      <c r="F204" s="144"/>
      <c r="I204" s="144"/>
      <c r="L204" s="9"/>
      <c r="M204" s="144"/>
      <c r="N204" s="144"/>
    </row>
    <row r="205" spans="5:14" x14ac:dyDescent="0.25">
      <c r="E205" s="144"/>
      <c r="F205" s="144"/>
      <c r="I205" s="144"/>
      <c r="L205" s="9"/>
      <c r="M205" s="144"/>
      <c r="N205" s="144"/>
    </row>
    <row r="206" spans="5:14" x14ac:dyDescent="0.25">
      <c r="E206" s="144"/>
      <c r="F206" s="144"/>
      <c r="I206" s="144"/>
      <c r="L206" s="9"/>
      <c r="M206" s="144"/>
      <c r="N206" s="144"/>
    </row>
    <row r="207" spans="5:14" x14ac:dyDescent="0.25">
      <c r="E207" s="144"/>
      <c r="F207" s="144"/>
      <c r="I207" s="144"/>
      <c r="L207" s="9"/>
      <c r="M207" s="144"/>
      <c r="N207" s="144"/>
    </row>
    <row r="208" spans="5:14" x14ac:dyDescent="0.25">
      <c r="E208" s="144"/>
      <c r="F208" s="144"/>
      <c r="I208" s="144"/>
      <c r="L208" s="9"/>
      <c r="M208" s="144"/>
      <c r="N208" s="144"/>
    </row>
    <row r="209" spans="5:14" x14ac:dyDescent="0.25">
      <c r="E209" s="144"/>
      <c r="F209" s="144"/>
      <c r="I209" s="144"/>
      <c r="L209" s="9"/>
      <c r="M209" s="144"/>
      <c r="N209" s="144"/>
    </row>
    <row r="210" spans="5:14" x14ac:dyDescent="0.25">
      <c r="E210" s="144"/>
      <c r="F210" s="144"/>
      <c r="I210" s="144"/>
      <c r="L210" s="9"/>
      <c r="M210" s="144"/>
      <c r="N210" s="144"/>
    </row>
    <row r="211" spans="5:14" x14ac:dyDescent="0.25">
      <c r="E211" s="144"/>
      <c r="F211" s="144"/>
      <c r="I211" s="144"/>
      <c r="L211" s="9"/>
      <c r="M211" s="144"/>
      <c r="N211" s="144"/>
    </row>
    <row r="212" spans="5:14" x14ac:dyDescent="0.25">
      <c r="E212" s="144"/>
      <c r="F212" s="144"/>
      <c r="I212" s="144"/>
      <c r="L212" s="9"/>
      <c r="M212" s="144"/>
      <c r="N212" s="144"/>
    </row>
    <row r="213" spans="5:14" x14ac:dyDescent="0.25">
      <c r="E213" s="144"/>
      <c r="F213" s="144"/>
      <c r="I213" s="144"/>
      <c r="L213" s="9"/>
      <c r="M213" s="144"/>
      <c r="N213" s="144"/>
    </row>
    <row r="214" spans="5:14" x14ac:dyDescent="0.25">
      <c r="E214" s="144"/>
      <c r="F214" s="144"/>
      <c r="I214" s="144"/>
      <c r="L214" s="9"/>
      <c r="M214" s="144"/>
      <c r="N214" s="144"/>
    </row>
    <row r="215" spans="5:14" x14ac:dyDescent="0.25">
      <c r="E215" s="144"/>
      <c r="F215" s="144"/>
      <c r="I215" s="144"/>
      <c r="L215" s="9"/>
      <c r="M215" s="144"/>
      <c r="N215" s="144"/>
    </row>
    <row r="216" spans="5:14" x14ac:dyDescent="0.25">
      <c r="E216" s="144"/>
      <c r="F216" s="144"/>
      <c r="I216" s="144"/>
      <c r="L216" s="9"/>
      <c r="M216" s="144"/>
      <c r="N216" s="144"/>
    </row>
    <row r="217" spans="5:14" x14ac:dyDescent="0.25">
      <c r="E217" s="144"/>
      <c r="F217" s="144"/>
      <c r="I217" s="144"/>
      <c r="L217" s="9"/>
      <c r="M217" s="144"/>
      <c r="N217" s="144"/>
    </row>
    <row r="218" spans="5:14" x14ac:dyDescent="0.25">
      <c r="E218" s="144"/>
      <c r="F218" s="144"/>
      <c r="I218" s="144"/>
      <c r="L218" s="9"/>
      <c r="M218" s="144"/>
      <c r="N218" s="144"/>
    </row>
    <row r="219" spans="5:14" x14ac:dyDescent="0.25">
      <c r="E219" s="144"/>
      <c r="F219" s="144"/>
      <c r="I219" s="144"/>
      <c r="L219" s="9"/>
      <c r="M219" s="144"/>
      <c r="N219" s="144"/>
    </row>
    <row r="220" spans="5:14" x14ac:dyDescent="0.25">
      <c r="E220" s="144"/>
      <c r="F220" s="144"/>
      <c r="I220" s="144"/>
      <c r="L220" s="9"/>
      <c r="M220" s="144"/>
      <c r="N220" s="144"/>
    </row>
    <row r="221" spans="5:14" x14ac:dyDescent="0.25">
      <c r="E221" s="144"/>
      <c r="F221" s="144"/>
      <c r="I221" s="144"/>
      <c r="L221" s="9"/>
      <c r="M221" s="144"/>
      <c r="N221" s="144"/>
    </row>
    <row r="222" spans="5:14" x14ac:dyDescent="0.25">
      <c r="E222" s="144"/>
      <c r="F222" s="144"/>
      <c r="I222" s="144"/>
      <c r="L222" s="9"/>
      <c r="M222" s="144"/>
      <c r="N222" s="144"/>
    </row>
    <row r="223" spans="5:14" x14ac:dyDescent="0.25">
      <c r="E223" s="144"/>
      <c r="F223" s="144"/>
      <c r="I223" s="144"/>
      <c r="L223" s="9"/>
      <c r="M223" s="144"/>
      <c r="N223" s="144"/>
    </row>
    <row r="224" spans="5:14" x14ac:dyDescent="0.25">
      <c r="E224" s="144"/>
      <c r="F224" s="144"/>
      <c r="I224" s="144"/>
      <c r="L224" s="9"/>
      <c r="M224" s="144"/>
      <c r="N224" s="144"/>
    </row>
    <row r="225" spans="5:14" x14ac:dyDescent="0.25">
      <c r="E225" s="144"/>
      <c r="F225" s="144"/>
      <c r="I225" s="144"/>
      <c r="L225" s="9"/>
      <c r="M225" s="144"/>
      <c r="N225" s="144"/>
    </row>
    <row r="226" spans="5:14" x14ac:dyDescent="0.25">
      <c r="E226" s="144"/>
      <c r="F226" s="144"/>
      <c r="I226" s="144"/>
      <c r="L226" s="9"/>
      <c r="M226" s="144"/>
      <c r="N226" s="144"/>
    </row>
    <row r="227" spans="5:14" x14ac:dyDescent="0.25">
      <c r="E227" s="144"/>
      <c r="F227" s="144"/>
      <c r="I227" s="144"/>
      <c r="L227" s="9"/>
      <c r="M227" s="144"/>
      <c r="N227" s="144"/>
    </row>
    <row r="228" spans="5:14" x14ac:dyDescent="0.25">
      <c r="E228" s="144"/>
      <c r="F228" s="144"/>
      <c r="I228" s="144"/>
      <c r="L228" s="9"/>
      <c r="M228" s="144"/>
      <c r="N228" s="144"/>
    </row>
    <row r="229" spans="5:14" x14ac:dyDescent="0.25">
      <c r="E229" s="144"/>
      <c r="F229" s="144"/>
      <c r="I229" s="144"/>
      <c r="L229" s="9"/>
      <c r="M229" s="144"/>
      <c r="N229" s="144"/>
    </row>
    <row r="230" spans="5:14" x14ac:dyDescent="0.25">
      <c r="E230" s="144"/>
      <c r="F230" s="144"/>
      <c r="I230" s="144"/>
      <c r="L230" s="9"/>
      <c r="M230" s="144"/>
      <c r="N230" s="144"/>
    </row>
    <row r="231" spans="5:14" x14ac:dyDescent="0.25">
      <c r="E231" s="144"/>
      <c r="F231" s="144"/>
      <c r="I231" s="144"/>
      <c r="L231" s="9"/>
      <c r="M231" s="144"/>
      <c r="N231" s="144"/>
    </row>
    <row r="232" spans="5:14" x14ac:dyDescent="0.25">
      <c r="E232" s="144"/>
      <c r="F232" s="144"/>
      <c r="I232" s="144"/>
      <c r="L232" s="9"/>
      <c r="M232" s="144"/>
      <c r="N232" s="144"/>
    </row>
    <row r="233" spans="5:14" x14ac:dyDescent="0.25">
      <c r="E233" s="144"/>
      <c r="F233" s="144"/>
      <c r="I233" s="144"/>
      <c r="L233" s="9"/>
      <c r="M233" s="144"/>
      <c r="N233" s="144"/>
    </row>
    <row r="234" spans="5:14" x14ac:dyDescent="0.25">
      <c r="E234" s="144"/>
      <c r="F234" s="144"/>
      <c r="I234" s="144"/>
      <c r="L234" s="9"/>
      <c r="M234" s="144"/>
      <c r="N234" s="144"/>
    </row>
    <row r="235" spans="5:14" x14ac:dyDescent="0.25">
      <c r="E235" s="144"/>
      <c r="F235" s="144"/>
      <c r="I235" s="144"/>
      <c r="L235" s="9"/>
      <c r="M235" s="144"/>
      <c r="N235" s="144"/>
    </row>
    <row r="236" spans="5:14" x14ac:dyDescent="0.25">
      <c r="E236" s="144"/>
      <c r="F236" s="144"/>
      <c r="I236" s="144"/>
      <c r="L236" s="9"/>
      <c r="M236" s="144"/>
      <c r="N236" s="144"/>
    </row>
    <row r="237" spans="5:14" x14ac:dyDescent="0.25">
      <c r="E237" s="144"/>
      <c r="F237" s="144"/>
      <c r="I237" s="144"/>
      <c r="L237" s="9"/>
      <c r="M237" s="144"/>
      <c r="N237" s="144"/>
    </row>
    <row r="238" spans="5:14" x14ac:dyDescent="0.25">
      <c r="E238" s="144"/>
      <c r="F238" s="144"/>
      <c r="I238" s="144"/>
      <c r="L238" s="9"/>
      <c r="M238" s="144"/>
      <c r="N238" s="144"/>
    </row>
    <row r="239" spans="5:14" x14ac:dyDescent="0.25">
      <c r="E239" s="144"/>
      <c r="F239" s="144"/>
      <c r="I239" s="144"/>
      <c r="L239" s="9"/>
      <c r="M239" s="144"/>
      <c r="N239" s="144"/>
    </row>
    <row r="240" spans="5:14" x14ac:dyDescent="0.25">
      <c r="E240" s="144"/>
      <c r="F240" s="144"/>
      <c r="I240" s="144"/>
      <c r="L240" s="9"/>
      <c r="M240" s="144"/>
      <c r="N240" s="144"/>
    </row>
    <row r="241" spans="5:14" x14ac:dyDescent="0.25">
      <c r="E241" s="144"/>
      <c r="F241" s="144"/>
      <c r="I241" s="144"/>
      <c r="L241" s="9"/>
      <c r="M241" s="144"/>
      <c r="N241" s="144"/>
    </row>
    <row r="242" spans="5:14" x14ac:dyDescent="0.25">
      <c r="E242" s="144"/>
      <c r="F242" s="144"/>
      <c r="I242" s="144"/>
      <c r="L242" s="9"/>
      <c r="M242" s="144"/>
      <c r="N242" s="144"/>
    </row>
    <row r="243" spans="5:14" x14ac:dyDescent="0.25">
      <c r="E243" s="144"/>
      <c r="F243" s="144"/>
      <c r="I243" s="144"/>
      <c r="L243" s="9"/>
      <c r="M243" s="144"/>
      <c r="N243" s="144"/>
    </row>
    <row r="244" spans="5:14" x14ac:dyDescent="0.25">
      <c r="E244" s="144"/>
      <c r="F244" s="144"/>
      <c r="I244" s="144"/>
      <c r="L244" s="9"/>
      <c r="M244" s="144"/>
      <c r="N244" s="144"/>
    </row>
    <row r="245" spans="5:14" x14ac:dyDescent="0.25">
      <c r="E245" s="144"/>
      <c r="F245" s="144"/>
      <c r="I245" s="144"/>
      <c r="L245" s="9"/>
      <c r="M245" s="144"/>
      <c r="N245" s="144"/>
    </row>
    <row r="246" spans="5:14" x14ac:dyDescent="0.25">
      <c r="E246" s="144"/>
      <c r="F246" s="144"/>
      <c r="I246" s="144"/>
      <c r="L246" s="9"/>
      <c r="M246" s="144"/>
      <c r="N246" s="144"/>
    </row>
    <row r="247" spans="5:14" x14ac:dyDescent="0.25">
      <c r="E247" s="144"/>
      <c r="F247" s="144"/>
      <c r="I247" s="144"/>
      <c r="L247" s="9"/>
      <c r="M247" s="144"/>
      <c r="N247" s="144"/>
    </row>
    <row r="248" spans="5:14" x14ac:dyDescent="0.25">
      <c r="E248" s="144"/>
      <c r="F248" s="144"/>
      <c r="I248" s="144"/>
      <c r="L248" s="9"/>
      <c r="M248" s="144"/>
      <c r="N248" s="144"/>
    </row>
    <row r="249" spans="5:14" x14ac:dyDescent="0.25">
      <c r="E249" s="144"/>
      <c r="F249" s="144"/>
      <c r="I249" s="144"/>
      <c r="L249" s="9"/>
      <c r="M249" s="144"/>
      <c r="N249" s="144"/>
    </row>
    <row r="250" spans="5:14" x14ac:dyDescent="0.25">
      <c r="E250" s="144"/>
      <c r="F250" s="144"/>
      <c r="I250" s="144"/>
      <c r="L250" s="9"/>
      <c r="M250" s="144"/>
      <c r="N250" s="144"/>
    </row>
    <row r="251" spans="5:14" x14ac:dyDescent="0.25">
      <c r="E251" s="144"/>
      <c r="F251" s="144"/>
      <c r="I251" s="144"/>
      <c r="L251" s="9"/>
      <c r="M251" s="144"/>
      <c r="N251" s="144"/>
    </row>
    <row r="252" spans="5:14" x14ac:dyDescent="0.25">
      <c r="E252" s="144"/>
      <c r="F252" s="144"/>
      <c r="I252" s="144"/>
      <c r="L252" s="9"/>
      <c r="M252" s="144"/>
      <c r="N252" s="144"/>
    </row>
    <row r="253" spans="5:14" x14ac:dyDescent="0.25">
      <c r="E253" s="144"/>
      <c r="F253" s="144"/>
      <c r="I253" s="144"/>
      <c r="L253" s="9"/>
      <c r="M253" s="144"/>
      <c r="N253" s="144"/>
    </row>
    <row r="254" spans="5:14" x14ac:dyDescent="0.25">
      <c r="E254" s="144"/>
      <c r="F254" s="144"/>
      <c r="I254" s="144"/>
      <c r="L254" s="9"/>
      <c r="M254" s="144"/>
      <c r="N254" s="144"/>
    </row>
    <row r="255" spans="5:14" x14ac:dyDescent="0.25">
      <c r="E255" s="144"/>
      <c r="F255" s="144"/>
      <c r="I255" s="144"/>
      <c r="L255" s="9"/>
      <c r="M255" s="144"/>
      <c r="N255" s="144"/>
    </row>
    <row r="256" spans="5:14" x14ac:dyDescent="0.25">
      <c r="E256" s="144"/>
      <c r="F256" s="144"/>
      <c r="I256" s="144"/>
      <c r="L256" s="9"/>
      <c r="M256" s="144"/>
      <c r="N256" s="144"/>
    </row>
    <row r="257" spans="5:14" x14ac:dyDescent="0.25">
      <c r="E257" s="144"/>
      <c r="F257" s="144"/>
      <c r="I257" s="144"/>
      <c r="L257" s="9"/>
      <c r="M257" s="144"/>
      <c r="N257" s="144"/>
    </row>
    <row r="258" spans="5:14" x14ac:dyDescent="0.25">
      <c r="E258" s="144"/>
      <c r="F258" s="144"/>
      <c r="I258" s="144"/>
      <c r="L258" s="9"/>
      <c r="M258" s="144"/>
      <c r="N258" s="144"/>
    </row>
    <row r="259" spans="5:14" x14ac:dyDescent="0.25">
      <c r="E259" s="144"/>
      <c r="F259" s="144"/>
      <c r="I259" s="144"/>
      <c r="L259" s="9"/>
      <c r="M259" s="144"/>
      <c r="N259" s="144"/>
    </row>
    <row r="260" spans="5:14" x14ac:dyDescent="0.25">
      <c r="E260" s="144"/>
      <c r="F260" s="144"/>
      <c r="I260" s="144"/>
      <c r="L260" s="9"/>
      <c r="M260" s="144"/>
      <c r="N260" s="144"/>
    </row>
    <row r="261" spans="5:14" x14ac:dyDescent="0.25">
      <c r="E261" s="144"/>
      <c r="F261" s="144"/>
      <c r="I261" s="144"/>
      <c r="L261" s="9"/>
      <c r="M261" s="144"/>
      <c r="N261" s="144"/>
    </row>
    <row r="262" spans="5:14" x14ac:dyDescent="0.25">
      <c r="E262" s="144"/>
      <c r="F262" s="144"/>
      <c r="I262" s="144"/>
      <c r="L262" s="9"/>
      <c r="M262" s="144"/>
      <c r="N262" s="144"/>
    </row>
    <row r="263" spans="5:14" x14ac:dyDescent="0.25">
      <c r="E263" s="144"/>
      <c r="F263" s="144"/>
      <c r="I263" s="144"/>
      <c r="L263" s="9"/>
      <c r="M263" s="144"/>
      <c r="N263" s="144"/>
    </row>
    <row r="264" spans="5:14" x14ac:dyDescent="0.25">
      <c r="E264" s="144"/>
      <c r="F264" s="144"/>
      <c r="I264" s="144"/>
      <c r="L264" s="9"/>
      <c r="M264" s="144"/>
      <c r="N264" s="144"/>
    </row>
    <row r="265" spans="5:14" x14ac:dyDescent="0.25">
      <c r="E265" s="144"/>
      <c r="F265" s="144"/>
      <c r="I265" s="144"/>
      <c r="L265" s="9"/>
      <c r="M265" s="144"/>
      <c r="N265" s="144"/>
    </row>
    <row r="266" spans="5:14" x14ac:dyDescent="0.25">
      <c r="E266" s="144"/>
      <c r="F266" s="144"/>
      <c r="I266" s="144"/>
      <c r="L266" s="9"/>
      <c r="M266" s="144"/>
      <c r="N266" s="144"/>
    </row>
    <row r="267" spans="5:14" x14ac:dyDescent="0.25">
      <c r="E267" s="144"/>
      <c r="F267" s="144"/>
      <c r="I267" s="144"/>
      <c r="L267" s="9"/>
      <c r="M267" s="144"/>
      <c r="N267" s="144"/>
    </row>
    <row r="268" spans="5:14" x14ac:dyDescent="0.25">
      <c r="E268" s="144"/>
      <c r="F268" s="144"/>
      <c r="I268" s="144"/>
      <c r="L268" s="9"/>
      <c r="M268" s="144"/>
      <c r="N268" s="144"/>
    </row>
    <row r="269" spans="5:14" x14ac:dyDescent="0.25">
      <c r="E269" s="144"/>
      <c r="F269" s="144"/>
      <c r="I269" s="144"/>
      <c r="L269" s="9"/>
      <c r="M269" s="144"/>
      <c r="N269" s="144"/>
    </row>
    <row r="270" spans="5:14" x14ac:dyDescent="0.25">
      <c r="E270" s="144"/>
      <c r="F270" s="144"/>
      <c r="I270" s="144"/>
      <c r="L270" s="9"/>
      <c r="M270" s="144"/>
      <c r="N270" s="144"/>
    </row>
    <row r="271" spans="5:14" x14ac:dyDescent="0.25">
      <c r="E271" s="144"/>
      <c r="F271" s="144"/>
      <c r="I271" s="144"/>
      <c r="L271" s="9"/>
      <c r="M271" s="144"/>
      <c r="N271" s="144"/>
    </row>
    <row r="272" spans="5:14" x14ac:dyDescent="0.25">
      <c r="E272" s="144"/>
      <c r="F272" s="144"/>
      <c r="I272" s="144"/>
      <c r="L272" s="9"/>
      <c r="M272" s="144"/>
      <c r="N272" s="144"/>
    </row>
    <row r="273" spans="5:14" x14ac:dyDescent="0.25">
      <c r="E273" s="144"/>
      <c r="F273" s="144"/>
      <c r="I273" s="144"/>
      <c r="L273" s="9"/>
      <c r="M273" s="144"/>
      <c r="N273" s="144"/>
    </row>
    <row r="274" spans="5:14" x14ac:dyDescent="0.25">
      <c r="E274" s="144"/>
      <c r="F274" s="144"/>
      <c r="I274" s="144"/>
      <c r="L274" s="9"/>
      <c r="M274" s="144"/>
      <c r="N274" s="144"/>
    </row>
    <row r="275" spans="5:14" x14ac:dyDescent="0.25">
      <c r="E275" s="144"/>
      <c r="F275" s="144"/>
      <c r="I275" s="144"/>
      <c r="L275" s="9"/>
      <c r="M275" s="144"/>
      <c r="N275" s="144"/>
    </row>
    <row r="276" spans="5:14" x14ac:dyDescent="0.25">
      <c r="E276" s="144"/>
      <c r="F276" s="144"/>
      <c r="I276" s="144"/>
      <c r="L276" s="9"/>
      <c r="M276" s="144"/>
      <c r="N276" s="144"/>
    </row>
    <row r="277" spans="5:14" x14ac:dyDescent="0.25">
      <c r="E277" s="144"/>
      <c r="F277" s="144"/>
      <c r="I277" s="144"/>
      <c r="L277" s="9"/>
      <c r="M277" s="144"/>
      <c r="N277" s="144"/>
    </row>
    <row r="278" spans="5:14" x14ac:dyDescent="0.25">
      <c r="E278" s="144"/>
      <c r="F278" s="144"/>
      <c r="I278" s="144"/>
      <c r="L278" s="9"/>
      <c r="M278" s="144"/>
      <c r="N278" s="144"/>
    </row>
    <row r="279" spans="5:14" x14ac:dyDescent="0.25">
      <c r="E279" s="144"/>
      <c r="F279" s="144"/>
      <c r="I279" s="144"/>
      <c r="L279" s="9"/>
      <c r="M279" s="144"/>
      <c r="N279" s="144"/>
    </row>
    <row r="280" spans="5:14" x14ac:dyDescent="0.25">
      <c r="E280" s="144"/>
      <c r="F280" s="144"/>
      <c r="I280" s="144"/>
      <c r="L280" s="9"/>
      <c r="M280" s="144"/>
      <c r="N280" s="144"/>
    </row>
    <row r="281" spans="5:14" x14ac:dyDescent="0.25">
      <c r="E281" s="144"/>
      <c r="F281" s="144"/>
      <c r="I281" s="144"/>
      <c r="L281" s="9"/>
      <c r="M281" s="144"/>
      <c r="N281" s="144"/>
    </row>
    <row r="282" spans="5:14" x14ac:dyDescent="0.25">
      <c r="E282" s="144"/>
      <c r="F282" s="144"/>
      <c r="I282" s="144"/>
      <c r="L282" s="9"/>
      <c r="M282" s="144"/>
      <c r="N282" s="144"/>
    </row>
    <row r="283" spans="5:14" x14ac:dyDescent="0.25">
      <c r="E283" s="144"/>
      <c r="F283" s="144"/>
      <c r="I283" s="144"/>
      <c r="L283" s="9"/>
      <c r="M283" s="144"/>
      <c r="N283" s="144"/>
    </row>
    <row r="284" spans="5:14" x14ac:dyDescent="0.25">
      <c r="E284" s="144"/>
      <c r="F284" s="144"/>
      <c r="I284" s="144"/>
      <c r="L284" s="9"/>
      <c r="M284" s="144"/>
      <c r="N284" s="144"/>
    </row>
    <row r="285" spans="5:14" x14ac:dyDescent="0.25">
      <c r="E285" s="144"/>
      <c r="F285" s="144"/>
      <c r="I285" s="144"/>
      <c r="L285" s="9"/>
      <c r="M285" s="144"/>
      <c r="N285" s="144"/>
    </row>
    <row r="286" spans="5:14" x14ac:dyDescent="0.25">
      <c r="E286" s="144"/>
      <c r="F286" s="144"/>
      <c r="I286" s="144"/>
      <c r="L286" s="9"/>
      <c r="M286" s="144"/>
      <c r="N286" s="144"/>
    </row>
    <row r="287" spans="5:14" x14ac:dyDescent="0.25">
      <c r="E287" s="144"/>
      <c r="F287" s="144"/>
      <c r="I287" s="144"/>
      <c r="L287" s="9"/>
      <c r="M287" s="144"/>
      <c r="N287" s="144"/>
    </row>
    <row r="288" spans="5:14" x14ac:dyDescent="0.25">
      <c r="E288" s="144"/>
      <c r="F288" s="144"/>
      <c r="I288" s="144"/>
      <c r="L288" s="9"/>
      <c r="M288" s="144"/>
      <c r="N288" s="144"/>
    </row>
    <row r="289" spans="5:14" x14ac:dyDescent="0.25">
      <c r="E289" s="144"/>
      <c r="F289" s="144"/>
      <c r="I289" s="144"/>
      <c r="L289" s="9"/>
      <c r="M289" s="144"/>
      <c r="N289" s="144"/>
    </row>
    <row r="290" spans="5:14" x14ac:dyDescent="0.25">
      <c r="E290" s="144"/>
      <c r="F290" s="144"/>
      <c r="I290" s="144"/>
      <c r="L290" s="9"/>
      <c r="M290" s="144"/>
      <c r="N290" s="144"/>
    </row>
    <row r="291" spans="5:14" x14ac:dyDescent="0.25">
      <c r="E291" s="144"/>
      <c r="F291" s="144"/>
      <c r="I291" s="144"/>
      <c r="L291" s="9"/>
      <c r="M291" s="144"/>
      <c r="N291" s="144"/>
    </row>
    <row r="292" spans="5:14" x14ac:dyDescent="0.25">
      <c r="E292" s="144"/>
      <c r="F292" s="144"/>
      <c r="I292" s="144"/>
      <c r="L292" s="9"/>
      <c r="M292" s="144"/>
      <c r="N292" s="144"/>
    </row>
    <row r="293" spans="5:14" x14ac:dyDescent="0.25">
      <c r="E293" s="144"/>
      <c r="F293" s="144"/>
      <c r="I293" s="144"/>
      <c r="L293" s="9"/>
      <c r="M293" s="144"/>
      <c r="N293" s="144"/>
    </row>
    <row r="294" spans="5:14" x14ac:dyDescent="0.25">
      <c r="E294" s="144"/>
      <c r="F294" s="144"/>
      <c r="I294" s="144"/>
      <c r="L294" s="9"/>
      <c r="M294" s="144"/>
      <c r="N294" s="144"/>
    </row>
    <row r="295" spans="5:14" x14ac:dyDescent="0.25">
      <c r="E295" s="144"/>
      <c r="F295" s="144"/>
      <c r="I295" s="144"/>
      <c r="L295" s="9"/>
      <c r="M295" s="144"/>
      <c r="N295" s="144"/>
    </row>
    <row r="296" spans="5:14" x14ac:dyDescent="0.25">
      <c r="E296" s="144"/>
      <c r="F296" s="144"/>
      <c r="I296" s="144"/>
      <c r="L296" s="9"/>
      <c r="M296" s="144"/>
      <c r="N296" s="144"/>
    </row>
    <row r="297" spans="5:14" x14ac:dyDescent="0.25">
      <c r="E297" s="144"/>
      <c r="F297" s="144"/>
      <c r="I297" s="144"/>
      <c r="L297" s="9"/>
      <c r="M297" s="144"/>
      <c r="N297" s="144"/>
    </row>
    <row r="298" spans="5:14" x14ac:dyDescent="0.25">
      <c r="E298" s="144"/>
      <c r="F298" s="144"/>
      <c r="I298" s="144"/>
      <c r="M298" s="144"/>
      <c r="N298" s="144"/>
    </row>
    <row r="299" spans="5:14" x14ac:dyDescent="0.25">
      <c r="E299" s="144"/>
      <c r="F299" s="144"/>
      <c r="I299" s="144"/>
      <c r="M299" s="144"/>
      <c r="N299" s="144"/>
    </row>
    <row r="300" spans="5:14" x14ac:dyDescent="0.25">
      <c r="E300" s="144"/>
      <c r="F300" s="144"/>
      <c r="I300" s="144"/>
      <c r="M300" s="144"/>
      <c r="N300" s="144"/>
    </row>
    <row r="301" spans="5:14" x14ac:dyDescent="0.25">
      <c r="E301" s="144"/>
      <c r="F301" s="144"/>
      <c r="I301" s="144"/>
      <c r="M301" s="144"/>
      <c r="N301" s="144"/>
    </row>
    <row r="302" spans="5:14" x14ac:dyDescent="0.25">
      <c r="E302" s="144"/>
      <c r="F302" s="144"/>
      <c r="I302" s="144"/>
      <c r="M302" s="144"/>
      <c r="N302" s="144"/>
    </row>
    <row r="303" spans="5:14" x14ac:dyDescent="0.25">
      <c r="E303" s="144"/>
      <c r="F303" s="144"/>
      <c r="I303" s="144"/>
      <c r="M303" s="144"/>
      <c r="N303" s="144"/>
    </row>
    <row r="304" spans="5:14" x14ac:dyDescent="0.25">
      <c r="E304" s="144"/>
      <c r="F304" s="144"/>
      <c r="I304" s="144"/>
      <c r="M304" s="144"/>
      <c r="N304" s="144"/>
    </row>
    <row r="305" spans="5:14" x14ac:dyDescent="0.25">
      <c r="E305" s="144"/>
      <c r="F305" s="144"/>
      <c r="I305" s="144"/>
      <c r="M305" s="144"/>
      <c r="N305" s="144"/>
    </row>
    <row r="306" spans="5:14" x14ac:dyDescent="0.25">
      <c r="E306" s="144"/>
      <c r="F306" s="144"/>
      <c r="I306" s="144"/>
      <c r="M306" s="144"/>
      <c r="N306" s="144"/>
    </row>
    <row r="307" spans="5:14" x14ac:dyDescent="0.25">
      <c r="E307" s="144"/>
      <c r="F307" s="144"/>
      <c r="I307" s="144"/>
      <c r="M307" s="144"/>
      <c r="N307" s="144"/>
    </row>
    <row r="308" spans="5:14" x14ac:dyDescent="0.25">
      <c r="E308" s="144"/>
      <c r="F308" s="144"/>
      <c r="I308" s="144"/>
      <c r="M308" s="144"/>
      <c r="N308" s="144"/>
    </row>
    <row r="309" spans="5:14" x14ac:dyDescent="0.25">
      <c r="E309" s="144"/>
      <c r="F309" s="144"/>
      <c r="I309" s="144"/>
      <c r="M309" s="144"/>
      <c r="N309" s="144"/>
    </row>
    <row r="310" spans="5:14" x14ac:dyDescent="0.25">
      <c r="E310" s="144"/>
      <c r="F310" s="144"/>
      <c r="I310" s="144"/>
      <c r="M310" s="144"/>
      <c r="N310" s="144"/>
    </row>
    <row r="311" spans="5:14" x14ac:dyDescent="0.25">
      <c r="E311" s="144"/>
      <c r="F311" s="144"/>
      <c r="I311" s="144"/>
      <c r="M311" s="144"/>
      <c r="N311" s="144"/>
    </row>
    <row r="312" spans="5:14" x14ac:dyDescent="0.25">
      <c r="E312" s="144"/>
      <c r="F312" s="144"/>
      <c r="I312" s="144"/>
      <c r="M312" s="144"/>
      <c r="N312" s="144"/>
    </row>
    <row r="313" spans="5:14" x14ac:dyDescent="0.25">
      <c r="E313" s="144"/>
      <c r="F313" s="144"/>
      <c r="I313" s="144"/>
      <c r="M313" s="144"/>
      <c r="N313" s="144"/>
    </row>
    <row r="314" spans="5:14" x14ac:dyDescent="0.25">
      <c r="E314" s="144"/>
      <c r="F314" s="144"/>
      <c r="I314" s="144"/>
      <c r="M314" s="144"/>
      <c r="N314" s="144"/>
    </row>
    <row r="315" spans="5:14" x14ac:dyDescent="0.25">
      <c r="E315" s="144"/>
      <c r="F315" s="144"/>
      <c r="I315" s="144"/>
      <c r="M315" s="144"/>
      <c r="N315" s="144"/>
    </row>
    <row r="316" spans="5:14" x14ac:dyDescent="0.25">
      <c r="E316" s="144"/>
      <c r="F316" s="144"/>
      <c r="I316" s="144"/>
      <c r="M316" s="144"/>
      <c r="N316" s="144"/>
    </row>
    <row r="317" spans="5:14" x14ac:dyDescent="0.25">
      <c r="E317" s="144"/>
      <c r="F317" s="144"/>
      <c r="I317" s="144"/>
      <c r="M317" s="144"/>
      <c r="N317" s="144"/>
    </row>
    <row r="318" spans="5:14" x14ac:dyDescent="0.25">
      <c r="E318" s="144"/>
      <c r="F318" s="144"/>
      <c r="I318" s="144"/>
      <c r="M318" s="144"/>
      <c r="N318" s="144"/>
    </row>
    <row r="319" spans="5:14" x14ac:dyDescent="0.25">
      <c r="E319" s="144"/>
      <c r="F319" s="144"/>
      <c r="I319" s="144"/>
      <c r="M319" s="144"/>
      <c r="N319" s="144"/>
    </row>
    <row r="320" spans="5:14" x14ac:dyDescent="0.25">
      <c r="E320" s="144"/>
      <c r="F320" s="144"/>
      <c r="I320" s="144"/>
      <c r="M320" s="144"/>
      <c r="N320" s="144"/>
    </row>
    <row r="321" spans="5:14" x14ac:dyDescent="0.25">
      <c r="E321" s="144"/>
      <c r="F321" s="144"/>
      <c r="I321" s="144"/>
      <c r="M321" s="144"/>
      <c r="N321" s="144"/>
    </row>
    <row r="322" spans="5:14" x14ac:dyDescent="0.25">
      <c r="E322" s="144"/>
      <c r="F322" s="144"/>
      <c r="I322" s="144"/>
      <c r="M322" s="144"/>
      <c r="N322" s="144"/>
    </row>
    <row r="323" spans="5:14" x14ac:dyDescent="0.25">
      <c r="E323" s="144"/>
      <c r="F323" s="144"/>
      <c r="I323" s="144"/>
      <c r="M323" s="144"/>
      <c r="N323" s="144"/>
    </row>
    <row r="324" spans="5:14" x14ac:dyDescent="0.25">
      <c r="E324" s="144"/>
      <c r="F324" s="144"/>
      <c r="I324" s="144"/>
      <c r="M324" s="144"/>
      <c r="N324" s="144"/>
    </row>
    <row r="325" spans="5:14" x14ac:dyDescent="0.25">
      <c r="E325" s="144"/>
      <c r="F325" s="144"/>
      <c r="I325" s="144"/>
      <c r="M325" s="144"/>
      <c r="N325" s="144"/>
    </row>
    <row r="326" spans="5:14" x14ac:dyDescent="0.25">
      <c r="E326" s="144"/>
      <c r="F326" s="144"/>
      <c r="I326" s="144"/>
      <c r="M326" s="144"/>
      <c r="N326" s="144"/>
    </row>
    <row r="327" spans="5:14" x14ac:dyDescent="0.25">
      <c r="E327" s="144"/>
      <c r="F327" s="144"/>
      <c r="I327" s="144"/>
      <c r="M327" s="144"/>
      <c r="N327" s="144"/>
    </row>
    <row r="328" spans="5:14" x14ac:dyDescent="0.25">
      <c r="E328" s="144"/>
      <c r="F328" s="144"/>
      <c r="I328" s="144"/>
      <c r="M328" s="144"/>
      <c r="N328" s="144"/>
    </row>
    <row r="329" spans="5:14" x14ac:dyDescent="0.25">
      <c r="E329" s="144"/>
      <c r="F329" s="144"/>
      <c r="M329" s="144"/>
      <c r="N329" s="144"/>
    </row>
    <row r="330" spans="5:14" x14ac:dyDescent="0.25">
      <c r="E330" s="144"/>
      <c r="F330" s="144"/>
      <c r="M330" s="144"/>
      <c r="N330" s="144"/>
    </row>
    <row r="331" spans="5:14" x14ac:dyDescent="0.25">
      <c r="E331" s="144"/>
      <c r="F331" s="144"/>
      <c r="M331" s="144"/>
      <c r="N331" s="144"/>
    </row>
    <row r="332" spans="5:14" x14ac:dyDescent="0.25">
      <c r="E332" s="144"/>
      <c r="F332" s="144"/>
      <c r="M332" s="144"/>
      <c r="N332" s="144"/>
    </row>
    <row r="333" spans="5:14" x14ac:dyDescent="0.25">
      <c r="E333" s="144"/>
      <c r="F333" s="144"/>
      <c r="M333" s="144"/>
      <c r="N333" s="144"/>
    </row>
    <row r="334" spans="5:14" x14ac:dyDescent="0.25">
      <c r="E334" s="144"/>
      <c r="F334" s="144"/>
      <c r="M334" s="144"/>
      <c r="N334" s="144"/>
    </row>
    <row r="335" spans="5:14" x14ac:dyDescent="0.25">
      <c r="E335" s="144"/>
      <c r="F335" s="144"/>
      <c r="M335" s="144"/>
      <c r="N335" s="144"/>
    </row>
    <row r="336" spans="5:14" x14ac:dyDescent="0.25">
      <c r="E336" s="144"/>
      <c r="F336" s="144"/>
      <c r="M336" s="144"/>
      <c r="N336" s="144"/>
    </row>
    <row r="337" spans="5:14" x14ac:dyDescent="0.25">
      <c r="E337" s="144"/>
      <c r="F337" s="144"/>
      <c r="M337" s="144"/>
      <c r="N337" s="144"/>
    </row>
    <row r="338" spans="5:14" x14ac:dyDescent="0.25">
      <c r="E338" s="144"/>
      <c r="F338" s="144"/>
      <c r="M338" s="144"/>
      <c r="N338" s="144"/>
    </row>
    <row r="339" spans="5:14" x14ac:dyDescent="0.25">
      <c r="E339" s="144"/>
      <c r="F339" s="144"/>
      <c r="M339" s="144"/>
      <c r="N339" s="144"/>
    </row>
    <row r="340" spans="5:14" x14ac:dyDescent="0.25">
      <c r="E340" s="144"/>
      <c r="F340" s="144"/>
      <c r="M340" s="144"/>
      <c r="N340" s="144"/>
    </row>
    <row r="341" spans="5:14" x14ac:dyDescent="0.25">
      <c r="E341" s="144"/>
      <c r="F341" s="144"/>
      <c r="M341" s="144"/>
      <c r="N341" s="144"/>
    </row>
    <row r="342" spans="5:14" x14ac:dyDescent="0.25">
      <c r="E342" s="144"/>
      <c r="F342" s="144"/>
      <c r="M342" s="144"/>
      <c r="N342" s="144"/>
    </row>
    <row r="343" spans="5:14" x14ac:dyDescent="0.25">
      <c r="E343" s="144"/>
      <c r="F343" s="144"/>
      <c r="M343" s="144"/>
      <c r="N343" s="144"/>
    </row>
    <row r="344" spans="5:14" x14ac:dyDescent="0.25">
      <c r="E344" s="144"/>
      <c r="F344" s="144"/>
      <c r="M344" s="144"/>
      <c r="N344" s="144"/>
    </row>
    <row r="345" spans="5:14" x14ac:dyDescent="0.25">
      <c r="E345" s="144"/>
      <c r="F345" s="144"/>
      <c r="M345" s="144"/>
      <c r="N345" s="144"/>
    </row>
    <row r="346" spans="5:14" x14ac:dyDescent="0.25">
      <c r="E346" s="144"/>
      <c r="F346" s="144"/>
      <c r="M346" s="144"/>
      <c r="N346" s="144"/>
    </row>
    <row r="347" spans="5:14" x14ac:dyDescent="0.25">
      <c r="E347" s="144"/>
      <c r="F347" s="144"/>
      <c r="M347" s="144"/>
      <c r="N347" s="144"/>
    </row>
    <row r="348" spans="5:14" x14ac:dyDescent="0.25">
      <c r="E348" s="144"/>
      <c r="F348" s="144"/>
      <c r="M348" s="144"/>
      <c r="N348" s="144"/>
    </row>
    <row r="349" spans="5:14" x14ac:dyDescent="0.25">
      <c r="E349" s="144"/>
      <c r="F349" s="144"/>
      <c r="M349" s="144"/>
      <c r="N349" s="144"/>
    </row>
    <row r="350" spans="5:14" x14ac:dyDescent="0.25">
      <c r="E350" s="144"/>
      <c r="F350" s="144"/>
      <c r="M350" s="144"/>
      <c r="N350" s="144"/>
    </row>
    <row r="351" spans="5:14" x14ac:dyDescent="0.25">
      <c r="E351" s="144"/>
      <c r="F351" s="144"/>
      <c r="M351" s="144"/>
      <c r="N351" s="144"/>
    </row>
    <row r="352" spans="5:14" x14ac:dyDescent="0.25">
      <c r="E352" s="144"/>
      <c r="F352" s="144"/>
      <c r="M352" s="144"/>
      <c r="N352" s="144"/>
    </row>
    <row r="353" spans="5:14" x14ac:dyDescent="0.25">
      <c r="E353" s="144"/>
      <c r="F353" s="144"/>
      <c r="M353" s="144"/>
      <c r="N353" s="144"/>
    </row>
    <row r="354" spans="5:14" x14ac:dyDescent="0.25">
      <c r="E354" s="144"/>
      <c r="F354" s="144"/>
      <c r="M354" s="144"/>
      <c r="N354" s="144"/>
    </row>
    <row r="355" spans="5:14" x14ac:dyDescent="0.25">
      <c r="E355" s="144"/>
      <c r="F355" s="144"/>
      <c r="M355" s="144"/>
      <c r="N355" s="144"/>
    </row>
    <row r="356" spans="5:14" x14ac:dyDescent="0.25">
      <c r="E356" s="144"/>
      <c r="F356" s="144"/>
      <c r="M356" s="144"/>
      <c r="N356" s="144"/>
    </row>
    <row r="357" spans="5:14" x14ac:dyDescent="0.25">
      <c r="E357" s="144"/>
      <c r="F357" s="144"/>
      <c r="M357" s="144"/>
      <c r="N357" s="144"/>
    </row>
    <row r="358" spans="5:14" x14ac:dyDescent="0.25">
      <c r="E358" s="144"/>
      <c r="F358" s="144"/>
      <c r="M358" s="144"/>
      <c r="N358" s="144"/>
    </row>
    <row r="359" spans="5:14" x14ac:dyDescent="0.25">
      <c r="E359" s="144"/>
      <c r="F359" s="144"/>
      <c r="M359" s="144"/>
      <c r="N359" s="144"/>
    </row>
    <row r="360" spans="5:14" x14ac:dyDescent="0.25">
      <c r="E360" s="144"/>
      <c r="F360" s="144"/>
      <c r="M360" s="144"/>
      <c r="N360" s="144"/>
    </row>
    <row r="361" spans="5:14" x14ac:dyDescent="0.25">
      <c r="E361" s="144"/>
      <c r="F361" s="144"/>
      <c r="M361" s="144"/>
      <c r="N361" s="144"/>
    </row>
    <row r="362" spans="5:14" x14ac:dyDescent="0.25">
      <c r="E362" s="144"/>
      <c r="F362" s="144"/>
      <c r="M362" s="144"/>
      <c r="N362" s="144"/>
    </row>
    <row r="363" spans="5:14" x14ac:dyDescent="0.25">
      <c r="E363" s="144"/>
      <c r="F363" s="144"/>
      <c r="M363" s="144"/>
      <c r="N363" s="144"/>
    </row>
    <row r="364" spans="5:14" x14ac:dyDescent="0.25">
      <c r="E364" s="144"/>
      <c r="F364" s="144"/>
      <c r="M364" s="144"/>
      <c r="N364" s="144"/>
    </row>
    <row r="365" spans="5:14" x14ac:dyDescent="0.25">
      <c r="E365" s="144"/>
      <c r="F365" s="144"/>
      <c r="M365" s="144"/>
      <c r="N365" s="144"/>
    </row>
    <row r="366" spans="5:14" x14ac:dyDescent="0.25">
      <c r="E366" s="144"/>
      <c r="F366" s="144"/>
      <c r="M366" s="144"/>
      <c r="N366" s="144"/>
    </row>
    <row r="367" spans="5:14" x14ac:dyDescent="0.25">
      <c r="E367" s="144"/>
      <c r="F367" s="144"/>
      <c r="M367" s="144"/>
      <c r="N367" s="144"/>
    </row>
    <row r="368" spans="5:14" x14ac:dyDescent="0.25">
      <c r="E368" s="144"/>
      <c r="F368" s="144"/>
      <c r="M368" s="144"/>
      <c r="N368" s="144"/>
    </row>
    <row r="369" spans="5:14" x14ac:dyDescent="0.25">
      <c r="E369" s="144"/>
      <c r="F369" s="144"/>
      <c r="M369" s="144"/>
      <c r="N369" s="144"/>
    </row>
    <row r="370" spans="5:14" x14ac:dyDescent="0.25">
      <c r="E370" s="144"/>
      <c r="F370" s="144"/>
      <c r="M370" s="144"/>
      <c r="N370" s="144"/>
    </row>
    <row r="371" spans="5:14" x14ac:dyDescent="0.25">
      <c r="E371" s="144"/>
      <c r="F371" s="144"/>
      <c r="M371" s="144"/>
      <c r="N371" s="144"/>
    </row>
    <row r="372" spans="5:14" x14ac:dyDescent="0.25">
      <c r="E372" s="144"/>
      <c r="F372" s="144"/>
      <c r="M372" s="144"/>
      <c r="N372" s="144"/>
    </row>
    <row r="373" spans="5:14" x14ac:dyDescent="0.25">
      <c r="E373" s="144"/>
      <c r="F373" s="144"/>
      <c r="M373" s="144"/>
      <c r="N373" s="144"/>
    </row>
    <row r="374" spans="5:14" x14ac:dyDescent="0.25">
      <c r="E374" s="144"/>
      <c r="F374" s="144"/>
      <c r="M374" s="144"/>
      <c r="N374" s="144"/>
    </row>
    <row r="375" spans="5:14" x14ac:dyDescent="0.25">
      <c r="E375" s="144"/>
      <c r="F375" s="144"/>
      <c r="M375" s="144"/>
      <c r="N375" s="144"/>
    </row>
    <row r="376" spans="5:14" x14ac:dyDescent="0.25">
      <c r="E376" s="144"/>
      <c r="F376" s="144"/>
      <c r="M376" s="144"/>
      <c r="N376" s="144"/>
    </row>
    <row r="377" spans="5:14" x14ac:dyDescent="0.25">
      <c r="E377" s="144"/>
      <c r="F377" s="144"/>
      <c r="M377" s="144"/>
      <c r="N377" s="144"/>
    </row>
    <row r="378" spans="5:14" x14ac:dyDescent="0.25">
      <c r="E378" s="144"/>
      <c r="F378" s="144"/>
      <c r="M378" s="144"/>
      <c r="N378" s="144"/>
    </row>
    <row r="379" spans="5:14" x14ac:dyDescent="0.25">
      <c r="E379" s="144"/>
      <c r="F379" s="144"/>
      <c r="M379" s="144"/>
      <c r="N379" s="144"/>
    </row>
    <row r="380" spans="5:14" x14ac:dyDescent="0.25">
      <c r="E380" s="144"/>
      <c r="F380" s="144"/>
      <c r="M380" s="144"/>
      <c r="N380" s="144"/>
    </row>
    <row r="381" spans="5:14" x14ac:dyDescent="0.25">
      <c r="E381" s="144"/>
      <c r="F381" s="144"/>
      <c r="M381" s="144"/>
      <c r="N381" s="144"/>
    </row>
    <row r="382" spans="5:14" x14ac:dyDescent="0.25">
      <c r="E382" s="144"/>
      <c r="F382" s="144"/>
      <c r="M382" s="144"/>
      <c r="N382" s="144"/>
    </row>
    <row r="383" spans="5:14" x14ac:dyDescent="0.25">
      <c r="E383" s="144"/>
      <c r="F383" s="144"/>
      <c r="M383" s="144"/>
      <c r="N383" s="144"/>
    </row>
    <row r="384" spans="5:14" x14ac:dyDescent="0.25">
      <c r="E384" s="144"/>
      <c r="F384" s="144"/>
      <c r="M384" s="144"/>
      <c r="N384" s="144"/>
    </row>
    <row r="385" spans="5:14" x14ac:dyDescent="0.25">
      <c r="E385" s="144"/>
      <c r="F385" s="144"/>
      <c r="M385" s="144"/>
      <c r="N385" s="144"/>
    </row>
    <row r="386" spans="5:14" x14ac:dyDescent="0.25">
      <c r="E386" s="144"/>
      <c r="F386" s="144"/>
      <c r="M386" s="144"/>
      <c r="N386" s="144"/>
    </row>
    <row r="387" spans="5:14" x14ac:dyDescent="0.25">
      <c r="E387" s="144"/>
      <c r="F387" s="144"/>
      <c r="M387" s="144"/>
      <c r="N387" s="144"/>
    </row>
    <row r="388" spans="5:14" x14ac:dyDescent="0.25">
      <c r="E388" s="144"/>
      <c r="F388" s="144"/>
      <c r="M388" s="144"/>
      <c r="N388" s="144"/>
    </row>
    <row r="389" spans="5:14" x14ac:dyDescent="0.25">
      <c r="E389" s="144"/>
      <c r="F389" s="144"/>
      <c r="M389" s="144"/>
      <c r="N389" s="144"/>
    </row>
    <row r="390" spans="5:14" x14ac:dyDescent="0.25">
      <c r="E390" s="144"/>
      <c r="F390" s="144"/>
      <c r="M390" s="144"/>
      <c r="N390" s="144"/>
    </row>
    <row r="391" spans="5:14" x14ac:dyDescent="0.25">
      <c r="E391" s="144"/>
      <c r="F391" s="144"/>
      <c r="M391" s="144"/>
      <c r="N391" s="144"/>
    </row>
    <row r="392" spans="5:14" x14ac:dyDescent="0.25">
      <c r="E392" s="144"/>
      <c r="F392" s="144"/>
      <c r="M392" s="144"/>
      <c r="N392" s="144"/>
    </row>
    <row r="393" spans="5:14" x14ac:dyDescent="0.25">
      <c r="E393" s="144"/>
      <c r="F393" s="144"/>
      <c r="M393" s="144"/>
      <c r="N393" s="144"/>
    </row>
    <row r="394" spans="5:14" x14ac:dyDescent="0.25">
      <c r="E394" s="144"/>
      <c r="F394" s="144"/>
      <c r="M394" s="144"/>
      <c r="N394" s="144"/>
    </row>
    <row r="395" spans="5:14" x14ac:dyDescent="0.25">
      <c r="E395" s="144"/>
      <c r="F395" s="144"/>
      <c r="M395" s="144"/>
      <c r="N395" s="144"/>
    </row>
    <row r="396" spans="5:14" x14ac:dyDescent="0.25">
      <c r="E396" s="144"/>
      <c r="F396" s="144"/>
      <c r="M396" s="144"/>
      <c r="N396" s="144"/>
    </row>
    <row r="397" spans="5:14" x14ac:dyDescent="0.25">
      <c r="E397" s="144"/>
      <c r="F397" s="144"/>
      <c r="M397" s="144"/>
      <c r="N397" s="144"/>
    </row>
    <row r="398" spans="5:14" x14ac:dyDescent="0.25">
      <c r="E398" s="144"/>
      <c r="F398" s="144"/>
      <c r="M398" s="144"/>
      <c r="N398" s="144"/>
    </row>
    <row r="399" spans="5:14" x14ac:dyDescent="0.25">
      <c r="E399" s="144"/>
      <c r="F399" s="144"/>
      <c r="M399" s="144"/>
      <c r="N399" s="144"/>
    </row>
    <row r="400" spans="5:14" x14ac:dyDescent="0.25">
      <c r="E400" s="144"/>
      <c r="F400" s="144"/>
      <c r="M400" s="144"/>
      <c r="N400" s="144"/>
    </row>
    <row r="401" spans="5:14" x14ac:dyDescent="0.25">
      <c r="E401" s="144"/>
      <c r="F401" s="144"/>
      <c r="M401" s="144"/>
      <c r="N401" s="144"/>
    </row>
    <row r="402" spans="5:14" x14ac:dyDescent="0.25">
      <c r="E402" s="144"/>
      <c r="F402" s="144"/>
      <c r="M402" s="144"/>
      <c r="N402" s="144"/>
    </row>
    <row r="403" spans="5:14" x14ac:dyDescent="0.25">
      <c r="E403" s="144"/>
      <c r="F403" s="144"/>
      <c r="M403" s="144"/>
      <c r="N403" s="144"/>
    </row>
    <row r="404" spans="5:14" x14ac:dyDescent="0.25">
      <c r="E404" s="144"/>
      <c r="F404" s="144"/>
      <c r="M404" s="144"/>
      <c r="N404" s="144"/>
    </row>
    <row r="405" spans="5:14" x14ac:dyDescent="0.25">
      <c r="E405" s="144"/>
      <c r="F405" s="144"/>
      <c r="M405" s="144"/>
      <c r="N405" s="144"/>
    </row>
    <row r="406" spans="5:14" x14ac:dyDescent="0.25">
      <c r="E406" s="144"/>
      <c r="F406" s="144"/>
      <c r="M406" s="144"/>
      <c r="N406" s="144"/>
    </row>
    <row r="407" spans="5:14" x14ac:dyDescent="0.25">
      <c r="E407" s="144"/>
      <c r="F407" s="144"/>
      <c r="M407" s="144"/>
      <c r="N407" s="144"/>
    </row>
    <row r="408" spans="5:14" x14ac:dyDescent="0.25">
      <c r="E408" s="144"/>
      <c r="F408" s="144"/>
      <c r="M408" s="144"/>
      <c r="N408" s="144"/>
    </row>
    <row r="409" spans="5:14" x14ac:dyDescent="0.25">
      <c r="E409" s="144"/>
      <c r="F409" s="144"/>
      <c r="M409" s="144"/>
      <c r="N409" s="144"/>
    </row>
    <row r="410" spans="5:14" x14ac:dyDescent="0.25">
      <c r="E410" s="144"/>
      <c r="F410" s="144"/>
      <c r="M410" s="144"/>
      <c r="N410" s="144"/>
    </row>
    <row r="411" spans="5:14" x14ac:dyDescent="0.25">
      <c r="E411" s="144"/>
      <c r="F411" s="144"/>
      <c r="M411" s="144"/>
      <c r="N411" s="144"/>
    </row>
    <row r="412" spans="5:14" x14ac:dyDescent="0.25">
      <c r="E412" s="144"/>
      <c r="F412" s="144"/>
      <c r="M412" s="144"/>
      <c r="N412" s="144"/>
    </row>
    <row r="413" spans="5:14" x14ac:dyDescent="0.25">
      <c r="E413" s="144"/>
      <c r="F413" s="144"/>
      <c r="M413" s="144"/>
      <c r="N413" s="144"/>
    </row>
    <row r="414" spans="5:14" x14ac:dyDescent="0.25">
      <c r="E414" s="144"/>
      <c r="F414" s="144"/>
      <c r="M414" s="144"/>
      <c r="N414" s="144"/>
    </row>
    <row r="415" spans="5:14" x14ac:dyDescent="0.25">
      <c r="E415" s="144"/>
      <c r="F415" s="144"/>
      <c r="M415" s="144"/>
      <c r="N415" s="144"/>
    </row>
    <row r="416" spans="5:14" x14ac:dyDescent="0.25">
      <c r="E416" s="144"/>
      <c r="F416" s="144"/>
      <c r="M416" s="144"/>
      <c r="N416" s="144"/>
    </row>
    <row r="417" spans="5:14" x14ac:dyDescent="0.25">
      <c r="E417" s="144"/>
      <c r="F417" s="144"/>
      <c r="M417" s="144"/>
      <c r="N417" s="144"/>
    </row>
    <row r="418" spans="5:14" x14ac:dyDescent="0.25">
      <c r="E418" s="144"/>
      <c r="F418" s="144"/>
      <c r="M418" s="144"/>
      <c r="N418" s="144"/>
    </row>
    <row r="419" spans="5:14" x14ac:dyDescent="0.25">
      <c r="E419" s="144"/>
      <c r="F419" s="144"/>
      <c r="M419" s="144"/>
      <c r="N419" s="144"/>
    </row>
    <row r="420" spans="5:14" x14ac:dyDescent="0.25">
      <c r="E420" s="144"/>
      <c r="F420" s="144"/>
      <c r="M420" s="144"/>
      <c r="N420" s="144"/>
    </row>
    <row r="421" spans="5:14" x14ac:dyDescent="0.25">
      <c r="E421" s="144"/>
      <c r="F421" s="144"/>
      <c r="M421" s="144"/>
      <c r="N421" s="144"/>
    </row>
    <row r="422" spans="5:14" x14ac:dyDescent="0.25">
      <c r="E422" s="144"/>
      <c r="F422" s="144"/>
      <c r="M422" s="144"/>
      <c r="N422" s="144"/>
    </row>
    <row r="423" spans="5:14" x14ac:dyDescent="0.25">
      <c r="E423" s="144"/>
      <c r="F423" s="144"/>
      <c r="M423" s="144"/>
      <c r="N423" s="144"/>
    </row>
    <row r="424" spans="5:14" x14ac:dyDescent="0.25">
      <c r="E424" s="144"/>
      <c r="F424" s="144"/>
      <c r="M424" s="144"/>
      <c r="N424" s="144"/>
    </row>
    <row r="425" spans="5:14" x14ac:dyDescent="0.25">
      <c r="E425" s="144"/>
      <c r="F425" s="144"/>
      <c r="M425" s="144"/>
      <c r="N425" s="144"/>
    </row>
    <row r="426" spans="5:14" x14ac:dyDescent="0.25">
      <c r="E426" s="144"/>
      <c r="F426" s="144"/>
      <c r="M426" s="144"/>
      <c r="N426" s="144"/>
    </row>
    <row r="427" spans="5:14" x14ac:dyDescent="0.25">
      <c r="E427" s="144"/>
      <c r="F427" s="144"/>
      <c r="M427" s="144"/>
      <c r="N427" s="144"/>
    </row>
    <row r="428" spans="5:14" x14ac:dyDescent="0.25">
      <c r="E428" s="144"/>
      <c r="F428" s="144"/>
      <c r="M428" s="144"/>
      <c r="N428" s="144"/>
    </row>
    <row r="429" spans="5:14" x14ac:dyDescent="0.25">
      <c r="E429" s="144"/>
      <c r="F429" s="144"/>
      <c r="M429" s="144"/>
      <c r="N429" s="144"/>
    </row>
    <row r="430" spans="5:14" x14ac:dyDescent="0.25">
      <c r="E430" s="144"/>
      <c r="F430" s="144"/>
      <c r="M430" s="144"/>
      <c r="N430" s="144"/>
    </row>
    <row r="431" spans="5:14" x14ac:dyDescent="0.25">
      <c r="E431" s="144"/>
      <c r="F431" s="144"/>
      <c r="M431" s="144"/>
      <c r="N431" s="144"/>
    </row>
    <row r="432" spans="5:14" x14ac:dyDescent="0.25">
      <c r="E432" s="144"/>
      <c r="F432" s="144"/>
      <c r="M432" s="144"/>
      <c r="N432" s="144"/>
    </row>
    <row r="433" spans="5:14" x14ac:dyDescent="0.25">
      <c r="E433" s="144"/>
      <c r="F433" s="144"/>
      <c r="M433" s="144"/>
      <c r="N433" s="144"/>
    </row>
    <row r="434" spans="5:14" x14ac:dyDescent="0.25">
      <c r="E434" s="144"/>
      <c r="F434" s="144"/>
      <c r="M434" s="144"/>
      <c r="N434" s="144"/>
    </row>
    <row r="435" spans="5:14" x14ac:dyDescent="0.25">
      <c r="E435" s="144"/>
      <c r="F435" s="144"/>
      <c r="M435" s="144"/>
      <c r="N435" s="144"/>
    </row>
    <row r="436" spans="5:14" x14ac:dyDescent="0.25">
      <c r="E436" s="144"/>
      <c r="F436" s="144"/>
      <c r="M436" s="144"/>
      <c r="N436" s="144"/>
    </row>
    <row r="437" spans="5:14" x14ac:dyDescent="0.25">
      <c r="E437" s="144"/>
      <c r="F437" s="144"/>
      <c r="M437" s="144"/>
      <c r="N437" s="144"/>
    </row>
    <row r="438" spans="5:14" x14ac:dyDescent="0.25">
      <c r="E438" s="144"/>
      <c r="F438" s="144"/>
      <c r="M438" s="144"/>
      <c r="N438" s="144"/>
    </row>
    <row r="439" spans="5:14" x14ac:dyDescent="0.25">
      <c r="E439" s="144"/>
      <c r="F439" s="144"/>
      <c r="M439" s="144"/>
      <c r="N439" s="144"/>
    </row>
    <row r="440" spans="5:14" x14ac:dyDescent="0.25">
      <c r="E440" s="144"/>
      <c r="F440" s="144"/>
      <c r="M440" s="144"/>
      <c r="N440" s="144"/>
    </row>
    <row r="441" spans="5:14" x14ac:dyDescent="0.25">
      <c r="E441" s="144"/>
      <c r="F441" s="144"/>
      <c r="M441" s="144"/>
      <c r="N441" s="144"/>
    </row>
    <row r="442" spans="5:14" x14ac:dyDescent="0.25">
      <c r="E442" s="144"/>
      <c r="F442" s="144"/>
      <c r="M442" s="144"/>
      <c r="N442" s="144"/>
    </row>
    <row r="443" spans="5:14" x14ac:dyDescent="0.25">
      <c r="E443" s="144"/>
      <c r="F443" s="144"/>
      <c r="M443" s="144"/>
      <c r="N443" s="144"/>
    </row>
    <row r="444" spans="5:14" x14ac:dyDescent="0.25">
      <c r="E444" s="144"/>
      <c r="F444" s="144"/>
      <c r="M444" s="144"/>
      <c r="N444" s="144"/>
    </row>
    <row r="445" spans="5:14" x14ac:dyDescent="0.25">
      <c r="E445" s="144"/>
      <c r="F445" s="144"/>
      <c r="M445" s="144"/>
      <c r="N445" s="144"/>
    </row>
    <row r="446" spans="5:14" x14ac:dyDescent="0.25">
      <c r="E446" s="144"/>
      <c r="F446" s="144"/>
      <c r="M446" s="144"/>
      <c r="N446" s="144"/>
    </row>
    <row r="447" spans="5:14" x14ac:dyDescent="0.25">
      <c r="E447" s="144"/>
      <c r="F447" s="144"/>
      <c r="M447" s="144"/>
      <c r="N447" s="144"/>
    </row>
    <row r="448" spans="5:14" x14ac:dyDescent="0.25">
      <c r="E448" s="144"/>
      <c r="F448" s="144"/>
      <c r="M448" s="144"/>
      <c r="N448" s="144"/>
    </row>
    <row r="449" spans="5:14" x14ac:dyDescent="0.25">
      <c r="E449" s="144"/>
      <c r="F449" s="144"/>
      <c r="M449" s="144"/>
      <c r="N449" s="144"/>
    </row>
    <row r="450" spans="5:14" x14ac:dyDescent="0.25">
      <c r="E450" s="144"/>
      <c r="F450" s="144"/>
      <c r="M450" s="144"/>
      <c r="N450" s="144"/>
    </row>
    <row r="451" spans="5:14" x14ac:dyDescent="0.25">
      <c r="E451" s="144"/>
      <c r="F451" s="144"/>
      <c r="M451" s="144"/>
      <c r="N451" s="144"/>
    </row>
    <row r="452" spans="5:14" x14ac:dyDescent="0.25">
      <c r="E452" s="144"/>
      <c r="F452" s="144"/>
      <c r="M452" s="144"/>
      <c r="N452" s="144"/>
    </row>
    <row r="453" spans="5:14" x14ac:dyDescent="0.25">
      <c r="E453" s="144"/>
      <c r="F453" s="144"/>
      <c r="M453" s="144"/>
      <c r="N453" s="144"/>
    </row>
    <row r="454" spans="5:14" x14ac:dyDescent="0.25">
      <c r="E454" s="144"/>
      <c r="F454" s="144"/>
      <c r="M454" s="144"/>
      <c r="N454" s="144"/>
    </row>
    <row r="455" spans="5:14" x14ac:dyDescent="0.25">
      <c r="E455" s="144"/>
      <c r="F455" s="144"/>
      <c r="M455" s="144"/>
      <c r="N455" s="144"/>
    </row>
    <row r="456" spans="5:14" x14ac:dyDescent="0.25">
      <c r="E456" s="144"/>
      <c r="F456" s="144"/>
      <c r="M456" s="144"/>
      <c r="N456" s="144"/>
    </row>
    <row r="457" spans="5:14" x14ac:dyDescent="0.25">
      <c r="E457" s="144"/>
      <c r="F457" s="144"/>
      <c r="M457" s="144"/>
      <c r="N457" s="144"/>
    </row>
    <row r="458" spans="5:14" x14ac:dyDescent="0.25">
      <c r="E458" s="144"/>
      <c r="F458" s="144"/>
      <c r="M458" s="144"/>
      <c r="N458" s="144"/>
    </row>
    <row r="459" spans="5:14" x14ac:dyDescent="0.25">
      <c r="E459" s="144"/>
      <c r="F459" s="144"/>
      <c r="M459" s="144"/>
      <c r="N459" s="144"/>
    </row>
    <row r="460" spans="5:14" x14ac:dyDescent="0.25">
      <c r="E460" s="144"/>
      <c r="F460" s="144"/>
      <c r="M460" s="144"/>
      <c r="N460" s="144"/>
    </row>
    <row r="461" spans="5:14" x14ac:dyDescent="0.25">
      <c r="E461" s="144"/>
      <c r="F461" s="144"/>
      <c r="M461" s="144"/>
      <c r="N461" s="144"/>
    </row>
    <row r="462" spans="5:14" x14ac:dyDescent="0.25">
      <c r="E462" s="144"/>
      <c r="F462" s="144"/>
      <c r="M462" s="144"/>
      <c r="N462" s="144"/>
    </row>
    <row r="463" spans="5:14" x14ac:dyDescent="0.25">
      <c r="E463" s="144"/>
      <c r="F463" s="144"/>
      <c r="M463" s="144"/>
      <c r="N463" s="144"/>
    </row>
    <row r="464" spans="5:14" x14ac:dyDescent="0.25">
      <c r="E464" s="144"/>
      <c r="F464" s="144"/>
      <c r="M464" s="144"/>
      <c r="N464" s="144"/>
    </row>
    <row r="465" spans="5:14" x14ac:dyDescent="0.25">
      <c r="E465" s="144"/>
      <c r="F465" s="144"/>
      <c r="M465" s="144"/>
      <c r="N465" s="144"/>
    </row>
    <row r="466" spans="5:14" x14ac:dyDescent="0.25">
      <c r="E466" s="144"/>
      <c r="F466" s="144"/>
      <c r="M466" s="144"/>
      <c r="N466" s="144"/>
    </row>
    <row r="467" spans="5:14" x14ac:dyDescent="0.25">
      <c r="E467" s="144"/>
      <c r="F467" s="144"/>
      <c r="M467" s="144"/>
      <c r="N467" s="144"/>
    </row>
    <row r="468" spans="5:14" x14ac:dyDescent="0.25">
      <c r="E468" s="144"/>
      <c r="F468" s="144"/>
      <c r="M468" s="144"/>
      <c r="N468" s="144"/>
    </row>
    <row r="469" spans="5:14" x14ac:dyDescent="0.25">
      <c r="E469" s="144"/>
      <c r="F469" s="144"/>
      <c r="M469" s="144"/>
      <c r="N469" s="144"/>
    </row>
    <row r="470" spans="5:14" x14ac:dyDescent="0.25">
      <c r="E470" s="144"/>
      <c r="F470" s="144"/>
      <c r="M470" s="144"/>
      <c r="N470" s="144"/>
    </row>
    <row r="471" spans="5:14" x14ac:dyDescent="0.25">
      <c r="E471" s="144"/>
      <c r="F471" s="144"/>
      <c r="M471" s="144"/>
      <c r="N471" s="144"/>
    </row>
    <row r="472" spans="5:14" x14ac:dyDescent="0.25">
      <c r="E472" s="144"/>
      <c r="F472" s="144"/>
      <c r="M472" s="144"/>
      <c r="N472" s="144"/>
    </row>
    <row r="473" spans="5:14" x14ac:dyDescent="0.25">
      <c r="E473" s="144"/>
      <c r="F473" s="144"/>
      <c r="M473" s="144"/>
      <c r="N473" s="144"/>
    </row>
    <row r="474" spans="5:14" x14ac:dyDescent="0.25">
      <c r="E474" s="144"/>
      <c r="F474" s="144"/>
      <c r="M474" s="144"/>
      <c r="N474" s="144"/>
    </row>
    <row r="475" spans="5:14" x14ac:dyDescent="0.25">
      <c r="E475" s="144"/>
      <c r="F475" s="144"/>
      <c r="M475" s="144"/>
      <c r="N475" s="144"/>
    </row>
    <row r="476" spans="5:14" x14ac:dyDescent="0.25">
      <c r="E476" s="144"/>
      <c r="F476" s="144"/>
      <c r="M476" s="144"/>
      <c r="N476" s="144"/>
    </row>
    <row r="477" spans="5:14" x14ac:dyDescent="0.25">
      <c r="E477" s="144"/>
      <c r="F477" s="144"/>
      <c r="M477" s="144"/>
      <c r="N477" s="144"/>
    </row>
    <row r="478" spans="5:14" x14ac:dyDescent="0.25">
      <c r="E478" s="144"/>
      <c r="F478" s="144"/>
      <c r="M478" s="144"/>
      <c r="N478" s="144"/>
    </row>
    <row r="479" spans="5:14" x14ac:dyDescent="0.25">
      <c r="E479" s="144"/>
      <c r="F479" s="144"/>
      <c r="M479" s="144"/>
      <c r="N479" s="144"/>
    </row>
    <row r="480" spans="5:14" x14ac:dyDescent="0.25">
      <c r="E480" s="144"/>
      <c r="F480" s="144"/>
      <c r="M480" s="144"/>
      <c r="N480" s="144"/>
    </row>
    <row r="481" spans="5:14" x14ac:dyDescent="0.25">
      <c r="E481" s="144"/>
      <c r="F481" s="144"/>
      <c r="M481" s="144"/>
      <c r="N481" s="144"/>
    </row>
    <row r="482" spans="5:14" x14ac:dyDescent="0.25">
      <c r="E482" s="144"/>
      <c r="F482" s="144"/>
      <c r="M482" s="144"/>
      <c r="N482" s="144"/>
    </row>
    <row r="483" spans="5:14" x14ac:dyDescent="0.25">
      <c r="E483" s="144"/>
      <c r="F483" s="144"/>
      <c r="M483" s="144"/>
      <c r="N483" s="144"/>
    </row>
    <row r="484" spans="5:14" x14ac:dyDescent="0.25">
      <c r="E484" s="144"/>
      <c r="F484" s="144"/>
      <c r="M484" s="144"/>
      <c r="N484" s="144"/>
    </row>
    <row r="485" spans="5:14" x14ac:dyDescent="0.25">
      <c r="E485" s="144"/>
      <c r="F485" s="144"/>
      <c r="M485" s="144"/>
      <c r="N485" s="144"/>
    </row>
    <row r="486" spans="5:14" x14ac:dyDescent="0.25">
      <c r="E486" s="144"/>
      <c r="F486" s="144"/>
      <c r="M486" s="144"/>
      <c r="N486" s="144"/>
    </row>
    <row r="487" spans="5:14" x14ac:dyDescent="0.25">
      <c r="E487" s="144"/>
      <c r="F487" s="144"/>
      <c r="M487" s="144"/>
      <c r="N487" s="144"/>
    </row>
    <row r="488" spans="5:14" x14ac:dyDescent="0.25">
      <c r="E488" s="144"/>
      <c r="F488" s="144"/>
      <c r="M488" s="144"/>
      <c r="N488" s="144"/>
    </row>
    <row r="489" spans="5:14" x14ac:dyDescent="0.25">
      <c r="E489" s="144"/>
      <c r="F489" s="144"/>
      <c r="M489" s="144"/>
      <c r="N489" s="144"/>
    </row>
    <row r="490" spans="5:14" x14ac:dyDescent="0.25">
      <c r="E490" s="144"/>
      <c r="F490" s="144"/>
      <c r="M490" s="144"/>
      <c r="N490" s="144"/>
    </row>
    <row r="491" spans="5:14" x14ac:dyDescent="0.25">
      <c r="E491" s="144"/>
      <c r="F491" s="144"/>
      <c r="M491" s="144"/>
      <c r="N491" s="144"/>
    </row>
    <row r="492" spans="5:14" x14ac:dyDescent="0.25">
      <c r="E492" s="144"/>
      <c r="F492" s="144"/>
      <c r="M492" s="144"/>
      <c r="N492" s="144"/>
    </row>
    <row r="493" spans="5:14" x14ac:dyDescent="0.25">
      <c r="E493" s="144"/>
      <c r="F493" s="144"/>
      <c r="M493" s="144"/>
      <c r="N493" s="144"/>
    </row>
    <row r="494" spans="5:14" x14ac:dyDescent="0.25">
      <c r="E494" s="144"/>
      <c r="F494" s="144"/>
      <c r="M494" s="144"/>
      <c r="N494" s="144"/>
    </row>
    <row r="495" spans="5:14" x14ac:dyDescent="0.25">
      <c r="E495" s="144"/>
      <c r="F495" s="144"/>
      <c r="M495" s="144"/>
      <c r="N495" s="144"/>
    </row>
    <row r="496" spans="5:14" x14ac:dyDescent="0.25">
      <c r="E496" s="144"/>
      <c r="F496" s="144"/>
      <c r="M496" s="144"/>
      <c r="N496" s="144"/>
    </row>
    <row r="497" spans="5:14" x14ac:dyDescent="0.25">
      <c r="E497" s="144"/>
      <c r="F497" s="144"/>
      <c r="M497" s="144"/>
      <c r="N497" s="144"/>
    </row>
    <row r="498" spans="5:14" x14ac:dyDescent="0.25">
      <c r="E498" s="144"/>
      <c r="F498" s="144"/>
      <c r="M498" s="144"/>
      <c r="N498" s="144"/>
    </row>
    <row r="499" spans="5:14" x14ac:dyDescent="0.25">
      <c r="E499" s="144"/>
      <c r="F499" s="144"/>
      <c r="M499" s="144"/>
      <c r="N499" s="144"/>
    </row>
    <row r="500" spans="5:14" x14ac:dyDescent="0.25">
      <c r="E500" s="144"/>
      <c r="F500" s="144"/>
      <c r="M500" s="144"/>
      <c r="N500" s="144"/>
    </row>
    <row r="501" spans="5:14" x14ac:dyDescent="0.25">
      <c r="E501" s="144"/>
      <c r="F501" s="144"/>
      <c r="M501" s="144"/>
      <c r="N501" s="144"/>
    </row>
    <row r="502" spans="5:14" x14ac:dyDescent="0.25">
      <c r="E502" s="144"/>
      <c r="F502" s="144"/>
      <c r="M502" s="144"/>
      <c r="N502" s="144"/>
    </row>
    <row r="503" spans="5:14" x14ac:dyDescent="0.25">
      <c r="E503" s="144"/>
      <c r="F503" s="144"/>
      <c r="M503" s="144"/>
      <c r="N503" s="144"/>
    </row>
    <row r="504" spans="5:14" x14ac:dyDescent="0.25">
      <c r="E504" s="144"/>
      <c r="F504" s="144"/>
      <c r="M504" s="144"/>
      <c r="N504" s="144"/>
    </row>
    <row r="505" spans="5:14" x14ac:dyDescent="0.25">
      <c r="E505" s="144"/>
      <c r="F505" s="144"/>
      <c r="M505" s="144"/>
      <c r="N505" s="144"/>
    </row>
    <row r="506" spans="5:14" x14ac:dyDescent="0.25">
      <c r="E506" s="144"/>
      <c r="F506" s="144"/>
      <c r="M506" s="144"/>
      <c r="N506" s="144"/>
    </row>
    <row r="507" spans="5:14" x14ac:dyDescent="0.25">
      <c r="E507" s="144"/>
      <c r="F507" s="144"/>
      <c r="M507" s="144"/>
      <c r="N507" s="144"/>
    </row>
    <row r="508" spans="5:14" x14ac:dyDescent="0.25">
      <c r="E508" s="144"/>
      <c r="F508" s="144"/>
      <c r="M508" s="144"/>
      <c r="N508" s="144"/>
    </row>
    <row r="509" spans="5:14" x14ac:dyDescent="0.25">
      <c r="E509" s="144"/>
      <c r="F509" s="144"/>
      <c r="M509" s="144"/>
      <c r="N509" s="144"/>
    </row>
    <row r="510" spans="5:14" x14ac:dyDescent="0.25">
      <c r="E510" s="144"/>
      <c r="F510" s="144"/>
      <c r="M510" s="144"/>
      <c r="N510" s="144"/>
    </row>
    <row r="511" spans="5:14" x14ac:dyDescent="0.25">
      <c r="E511" s="144"/>
      <c r="F511" s="144"/>
      <c r="M511" s="144"/>
      <c r="N511" s="144"/>
    </row>
    <row r="512" spans="5:14" x14ac:dyDescent="0.25">
      <c r="E512" s="144"/>
      <c r="F512" s="144"/>
      <c r="M512" s="144"/>
      <c r="N512" s="144"/>
    </row>
    <row r="513" spans="5:14" x14ac:dyDescent="0.25">
      <c r="E513" s="144"/>
      <c r="F513" s="144"/>
      <c r="M513" s="144"/>
      <c r="N513" s="144"/>
    </row>
    <row r="514" spans="5:14" x14ac:dyDescent="0.25">
      <c r="E514" s="144"/>
      <c r="F514" s="144"/>
      <c r="M514" s="144"/>
      <c r="N514" s="144"/>
    </row>
    <row r="515" spans="5:14" x14ac:dyDescent="0.25">
      <c r="E515" s="144"/>
      <c r="F515" s="144"/>
      <c r="M515" s="144"/>
      <c r="N515" s="144"/>
    </row>
    <row r="516" spans="5:14" x14ac:dyDescent="0.25">
      <c r="E516" s="144"/>
      <c r="F516" s="144"/>
      <c r="M516" s="144"/>
      <c r="N516" s="144"/>
    </row>
    <row r="517" spans="5:14" x14ac:dyDescent="0.25">
      <c r="E517" s="144"/>
      <c r="F517" s="144"/>
      <c r="M517" s="144"/>
      <c r="N517" s="144"/>
    </row>
    <row r="518" spans="5:14" x14ac:dyDescent="0.25">
      <c r="E518" s="144"/>
      <c r="F518" s="144"/>
      <c r="M518" s="144"/>
      <c r="N518" s="144"/>
    </row>
    <row r="519" spans="5:14" x14ac:dyDescent="0.25">
      <c r="E519" s="144"/>
      <c r="F519" s="144"/>
      <c r="M519" s="144"/>
      <c r="N519" s="144"/>
    </row>
    <row r="520" spans="5:14" x14ac:dyDescent="0.25">
      <c r="E520" s="144"/>
      <c r="F520" s="144"/>
      <c r="M520" s="144"/>
      <c r="N520" s="144"/>
    </row>
    <row r="521" spans="5:14" x14ac:dyDescent="0.25">
      <c r="E521" s="144"/>
      <c r="F521" s="144"/>
      <c r="M521" s="144"/>
      <c r="N521" s="144"/>
    </row>
    <row r="522" spans="5:14" x14ac:dyDescent="0.25">
      <c r="E522" s="144"/>
      <c r="F522" s="144"/>
      <c r="M522" s="144"/>
      <c r="N522" s="144"/>
    </row>
    <row r="523" spans="5:14" x14ac:dyDescent="0.25">
      <c r="E523" s="144"/>
      <c r="F523" s="144"/>
      <c r="M523" s="144"/>
      <c r="N523" s="144"/>
    </row>
    <row r="524" spans="5:14" x14ac:dyDescent="0.25">
      <c r="E524" s="144"/>
      <c r="F524" s="144"/>
      <c r="M524" s="144"/>
      <c r="N524" s="144"/>
    </row>
    <row r="525" spans="5:14" x14ac:dyDescent="0.25">
      <c r="E525" s="144"/>
      <c r="F525" s="144"/>
      <c r="M525" s="144"/>
      <c r="N525" s="144"/>
    </row>
    <row r="526" spans="5:14" x14ac:dyDescent="0.25">
      <c r="E526" s="144"/>
      <c r="F526" s="144"/>
      <c r="M526" s="144"/>
      <c r="N526" s="144"/>
    </row>
    <row r="527" spans="5:14" x14ac:dyDescent="0.25">
      <c r="E527" s="144"/>
      <c r="F527" s="144"/>
      <c r="M527" s="144"/>
      <c r="N527" s="144"/>
    </row>
    <row r="528" spans="5:14" x14ac:dyDescent="0.25">
      <c r="E528" s="144"/>
      <c r="F528" s="144"/>
      <c r="M528" s="144"/>
      <c r="N528" s="144"/>
    </row>
    <row r="529" spans="5:14" x14ac:dyDescent="0.25">
      <c r="E529" s="144"/>
      <c r="F529" s="144"/>
      <c r="M529" s="144"/>
      <c r="N529" s="144"/>
    </row>
    <row r="530" spans="5:14" x14ac:dyDescent="0.25">
      <c r="E530" s="144"/>
      <c r="F530" s="144"/>
      <c r="M530" s="144"/>
      <c r="N530" s="144"/>
    </row>
    <row r="531" spans="5:14" x14ac:dyDescent="0.25">
      <c r="E531" s="144"/>
      <c r="F531" s="144"/>
      <c r="M531" s="144"/>
      <c r="N531" s="144"/>
    </row>
    <row r="532" spans="5:14" x14ac:dyDescent="0.25">
      <c r="E532" s="144"/>
      <c r="F532" s="144"/>
      <c r="M532" s="144"/>
      <c r="N532" s="144"/>
    </row>
    <row r="533" spans="5:14" x14ac:dyDescent="0.25">
      <c r="E533" s="144"/>
      <c r="F533" s="144"/>
      <c r="M533" s="144"/>
      <c r="N533" s="144"/>
    </row>
    <row r="534" spans="5:14" x14ac:dyDescent="0.25">
      <c r="E534" s="144"/>
      <c r="F534" s="144"/>
      <c r="M534" s="144"/>
      <c r="N534" s="144"/>
    </row>
    <row r="535" spans="5:14" x14ac:dyDescent="0.25">
      <c r="E535" s="144"/>
      <c r="F535" s="144"/>
      <c r="M535" s="144"/>
      <c r="N535" s="144"/>
    </row>
    <row r="536" spans="5:14" x14ac:dyDescent="0.25">
      <c r="E536" s="144"/>
      <c r="F536" s="144"/>
      <c r="M536" s="144"/>
      <c r="N536" s="144"/>
    </row>
    <row r="537" spans="5:14" x14ac:dyDescent="0.25">
      <c r="E537" s="144"/>
      <c r="F537" s="144"/>
      <c r="M537" s="144"/>
      <c r="N537" s="144"/>
    </row>
    <row r="538" spans="5:14" x14ac:dyDescent="0.25">
      <c r="E538" s="144"/>
      <c r="F538" s="144"/>
      <c r="M538" s="144"/>
      <c r="N538" s="144"/>
    </row>
    <row r="539" spans="5:14" x14ac:dyDescent="0.25">
      <c r="E539" s="144"/>
      <c r="F539" s="144"/>
      <c r="M539" s="144"/>
      <c r="N539" s="144"/>
    </row>
    <row r="540" spans="5:14" x14ac:dyDescent="0.25">
      <c r="E540" s="144"/>
      <c r="F540" s="144"/>
      <c r="M540" s="144"/>
      <c r="N540" s="144"/>
    </row>
    <row r="541" spans="5:14" x14ac:dyDescent="0.25">
      <c r="E541" s="144"/>
      <c r="F541" s="144"/>
      <c r="M541" s="144"/>
      <c r="N541" s="144"/>
    </row>
    <row r="542" spans="5:14" x14ac:dyDescent="0.25">
      <c r="E542" s="144"/>
      <c r="F542" s="144"/>
      <c r="M542" s="144"/>
      <c r="N542" s="144"/>
    </row>
    <row r="543" spans="5:14" x14ac:dyDescent="0.25">
      <c r="E543" s="144"/>
      <c r="F543" s="144"/>
      <c r="M543" s="144"/>
      <c r="N543" s="144"/>
    </row>
    <row r="544" spans="5:14" x14ac:dyDescent="0.25">
      <c r="E544" s="144"/>
      <c r="F544" s="144"/>
      <c r="M544" s="144"/>
      <c r="N544" s="144"/>
    </row>
    <row r="545" spans="5:14" x14ac:dyDescent="0.25">
      <c r="E545" s="144"/>
      <c r="F545" s="144"/>
      <c r="M545" s="144"/>
      <c r="N545" s="144"/>
    </row>
    <row r="546" spans="5:14" x14ac:dyDescent="0.25">
      <c r="E546" s="144"/>
      <c r="F546" s="144"/>
      <c r="M546" s="144"/>
      <c r="N546" s="144"/>
    </row>
    <row r="547" spans="5:14" x14ac:dyDescent="0.25">
      <c r="E547" s="144"/>
      <c r="F547" s="144"/>
      <c r="M547" s="144"/>
      <c r="N547" s="144"/>
    </row>
    <row r="548" spans="5:14" x14ac:dyDescent="0.25">
      <c r="E548" s="144"/>
      <c r="F548" s="144"/>
      <c r="M548" s="144"/>
      <c r="N548" s="144"/>
    </row>
    <row r="549" spans="5:14" x14ac:dyDescent="0.25">
      <c r="E549" s="144"/>
      <c r="F549" s="144"/>
      <c r="M549" s="144"/>
      <c r="N549" s="144"/>
    </row>
    <row r="550" spans="5:14" x14ac:dyDescent="0.25">
      <c r="E550" s="144"/>
      <c r="F550" s="144"/>
      <c r="M550" s="144"/>
      <c r="N550" s="144"/>
    </row>
    <row r="551" spans="5:14" x14ac:dyDescent="0.25">
      <c r="E551" s="144"/>
      <c r="F551" s="144"/>
      <c r="M551" s="144"/>
      <c r="N551" s="144"/>
    </row>
    <row r="552" spans="5:14" x14ac:dyDescent="0.25">
      <c r="E552" s="144"/>
      <c r="F552" s="144"/>
      <c r="M552" s="144"/>
      <c r="N552" s="144"/>
    </row>
    <row r="553" spans="5:14" x14ac:dyDescent="0.25">
      <c r="E553" s="144"/>
      <c r="F553" s="144"/>
      <c r="M553" s="144"/>
      <c r="N553" s="144"/>
    </row>
    <row r="554" spans="5:14" x14ac:dyDescent="0.25">
      <c r="E554" s="144"/>
      <c r="F554" s="144"/>
      <c r="M554" s="144"/>
      <c r="N554" s="144"/>
    </row>
    <row r="555" spans="5:14" x14ac:dyDescent="0.25">
      <c r="E555" s="144"/>
      <c r="F555" s="144"/>
      <c r="M555" s="144"/>
      <c r="N555" s="144"/>
    </row>
    <row r="556" spans="5:14" x14ac:dyDescent="0.25">
      <c r="E556" s="144"/>
      <c r="F556" s="144"/>
      <c r="M556" s="144"/>
      <c r="N556" s="144"/>
    </row>
    <row r="557" spans="5:14" x14ac:dyDescent="0.25">
      <c r="E557" s="144"/>
      <c r="F557" s="144"/>
      <c r="M557" s="144"/>
      <c r="N557" s="144"/>
    </row>
    <row r="558" spans="5:14" x14ac:dyDescent="0.25">
      <c r="E558" s="144"/>
      <c r="F558" s="144"/>
      <c r="M558" s="144"/>
      <c r="N558" s="144"/>
    </row>
    <row r="559" spans="5:14" x14ac:dyDescent="0.25">
      <c r="E559" s="144"/>
      <c r="F559" s="144"/>
      <c r="M559" s="144"/>
      <c r="N559" s="144"/>
    </row>
    <row r="560" spans="5:14" x14ac:dyDescent="0.25">
      <c r="E560" s="144"/>
      <c r="F560" s="144"/>
      <c r="M560" s="144"/>
      <c r="N560" s="144"/>
    </row>
    <row r="561" spans="5:14" x14ac:dyDescent="0.25">
      <c r="E561" s="144"/>
      <c r="F561" s="144"/>
      <c r="M561" s="144"/>
      <c r="N561" s="144"/>
    </row>
    <row r="562" spans="5:14" x14ac:dyDescent="0.25">
      <c r="E562" s="144"/>
      <c r="F562" s="144"/>
      <c r="M562" s="144"/>
      <c r="N562" s="144"/>
    </row>
    <row r="563" spans="5:14" x14ac:dyDescent="0.25">
      <c r="E563" s="144"/>
      <c r="F563" s="144"/>
      <c r="M563" s="144"/>
      <c r="N563" s="144"/>
    </row>
    <row r="564" spans="5:14" x14ac:dyDescent="0.25">
      <c r="E564" s="144"/>
      <c r="F564" s="144"/>
      <c r="M564" s="144"/>
      <c r="N564" s="144"/>
    </row>
    <row r="565" spans="5:14" x14ac:dyDescent="0.25">
      <c r="E565" s="144"/>
      <c r="F565" s="144"/>
      <c r="M565" s="144"/>
      <c r="N565" s="144"/>
    </row>
    <row r="566" spans="5:14" x14ac:dyDescent="0.25">
      <c r="E566" s="144"/>
      <c r="F566" s="144"/>
      <c r="M566" s="144"/>
      <c r="N566" s="144"/>
    </row>
    <row r="567" spans="5:14" x14ac:dyDescent="0.25">
      <c r="E567" s="144"/>
      <c r="F567" s="144"/>
      <c r="M567" s="144"/>
      <c r="N567" s="144"/>
    </row>
    <row r="568" spans="5:14" x14ac:dyDescent="0.25">
      <c r="E568" s="144"/>
      <c r="F568" s="144"/>
      <c r="M568" s="144"/>
      <c r="N568" s="144"/>
    </row>
    <row r="569" spans="5:14" x14ac:dyDescent="0.25">
      <c r="E569" s="144"/>
      <c r="F569" s="144"/>
      <c r="M569" s="144"/>
      <c r="N569" s="144"/>
    </row>
    <row r="570" spans="5:14" x14ac:dyDescent="0.25">
      <c r="E570" s="144"/>
      <c r="F570" s="144"/>
      <c r="M570" s="144"/>
      <c r="N570" s="144"/>
    </row>
    <row r="571" spans="5:14" x14ac:dyDescent="0.25">
      <c r="E571" s="144"/>
      <c r="F571" s="144"/>
      <c r="M571" s="144"/>
      <c r="N571" s="144"/>
    </row>
    <row r="572" spans="5:14" x14ac:dyDescent="0.25">
      <c r="E572" s="144"/>
      <c r="F572" s="144"/>
      <c r="M572" s="144"/>
      <c r="N572" s="144"/>
    </row>
    <row r="573" spans="5:14" x14ac:dyDescent="0.25">
      <c r="E573" s="144"/>
      <c r="F573" s="144"/>
      <c r="M573" s="144"/>
      <c r="N573" s="144"/>
    </row>
    <row r="574" spans="5:14" x14ac:dyDescent="0.25">
      <c r="E574" s="144"/>
      <c r="F574" s="144"/>
      <c r="M574" s="144"/>
      <c r="N574" s="144"/>
    </row>
    <row r="575" spans="5:14" x14ac:dyDescent="0.25">
      <c r="E575" s="144"/>
      <c r="F575" s="144"/>
      <c r="M575" s="144"/>
      <c r="N575" s="144"/>
    </row>
    <row r="576" spans="5:14" x14ac:dyDescent="0.25">
      <c r="E576" s="144"/>
      <c r="F576" s="144"/>
      <c r="M576" s="144"/>
      <c r="N576" s="144"/>
    </row>
    <row r="577" spans="5:14" x14ac:dyDescent="0.25">
      <c r="E577" s="144"/>
      <c r="F577" s="144"/>
      <c r="M577" s="144"/>
      <c r="N577" s="144"/>
    </row>
    <row r="578" spans="5:14" x14ac:dyDescent="0.25">
      <c r="E578" s="144"/>
      <c r="F578" s="144"/>
      <c r="M578" s="144"/>
      <c r="N578" s="144"/>
    </row>
    <row r="579" spans="5:14" x14ac:dyDescent="0.25">
      <c r="E579" s="144"/>
      <c r="F579" s="144"/>
      <c r="M579" s="144"/>
      <c r="N579" s="144"/>
    </row>
    <row r="580" spans="5:14" x14ac:dyDescent="0.25">
      <c r="E580" s="144"/>
      <c r="F580" s="144"/>
      <c r="M580" s="144"/>
      <c r="N580" s="144"/>
    </row>
    <row r="581" spans="5:14" x14ac:dyDescent="0.25">
      <c r="E581" s="144"/>
      <c r="F581" s="144"/>
      <c r="M581" s="144"/>
      <c r="N581" s="144"/>
    </row>
    <row r="582" spans="5:14" x14ac:dyDescent="0.25">
      <c r="E582" s="144"/>
      <c r="F582" s="144"/>
      <c r="M582" s="144"/>
      <c r="N582" s="144"/>
    </row>
    <row r="583" spans="5:14" x14ac:dyDescent="0.25">
      <c r="E583" s="144"/>
      <c r="F583" s="144"/>
      <c r="M583" s="144"/>
      <c r="N583" s="144"/>
    </row>
    <row r="584" spans="5:14" x14ac:dyDescent="0.25">
      <c r="E584" s="144"/>
      <c r="F584" s="144"/>
      <c r="M584" s="144"/>
      <c r="N584" s="144"/>
    </row>
    <row r="585" spans="5:14" x14ac:dyDescent="0.25">
      <c r="E585" s="144"/>
      <c r="F585" s="144"/>
      <c r="M585" s="144"/>
      <c r="N585" s="144"/>
    </row>
    <row r="586" spans="5:14" x14ac:dyDescent="0.25">
      <c r="E586" s="144"/>
      <c r="F586" s="144"/>
      <c r="M586" s="144"/>
      <c r="N586" s="144"/>
    </row>
    <row r="587" spans="5:14" x14ac:dyDescent="0.25">
      <c r="E587" s="144"/>
      <c r="F587" s="144"/>
      <c r="M587" s="144"/>
      <c r="N587" s="144"/>
    </row>
    <row r="588" spans="5:14" x14ac:dyDescent="0.25">
      <c r="E588" s="144"/>
      <c r="F588" s="144"/>
      <c r="M588" s="144"/>
      <c r="N588" s="144"/>
    </row>
    <row r="589" spans="5:14" x14ac:dyDescent="0.25">
      <c r="E589" s="144"/>
      <c r="F589" s="144"/>
      <c r="M589" s="144"/>
      <c r="N589" s="144"/>
    </row>
    <row r="590" spans="5:14" x14ac:dyDescent="0.25">
      <c r="E590" s="144"/>
      <c r="F590" s="144"/>
      <c r="M590" s="144"/>
      <c r="N590" s="144"/>
    </row>
    <row r="591" spans="5:14" x14ac:dyDescent="0.25">
      <c r="E591" s="144"/>
      <c r="F591" s="144"/>
      <c r="M591" s="144"/>
      <c r="N591" s="144"/>
    </row>
    <row r="592" spans="5:14" x14ac:dyDescent="0.25">
      <c r="E592" s="144"/>
      <c r="F592" s="144"/>
      <c r="M592" s="144"/>
      <c r="N592" s="144"/>
    </row>
    <row r="593" spans="5:14" x14ac:dyDescent="0.25">
      <c r="E593" s="144"/>
      <c r="F593" s="144"/>
      <c r="M593" s="144"/>
      <c r="N593" s="144"/>
    </row>
    <row r="594" spans="5:14" x14ac:dyDescent="0.25">
      <c r="E594" s="144"/>
      <c r="F594" s="144"/>
      <c r="M594" s="144"/>
      <c r="N594" s="144"/>
    </row>
    <row r="595" spans="5:14" x14ac:dyDescent="0.25">
      <c r="E595" s="144"/>
      <c r="F595" s="144"/>
      <c r="M595" s="144"/>
      <c r="N595" s="144"/>
    </row>
    <row r="596" spans="5:14" x14ac:dyDescent="0.25">
      <c r="E596" s="144"/>
      <c r="F596" s="144"/>
      <c r="M596" s="144"/>
      <c r="N596" s="144"/>
    </row>
    <row r="597" spans="5:14" x14ac:dyDescent="0.25">
      <c r="E597" s="144"/>
      <c r="F597" s="144"/>
      <c r="M597" s="144"/>
      <c r="N597" s="144"/>
    </row>
    <row r="598" spans="5:14" x14ac:dyDescent="0.25">
      <c r="E598" s="144"/>
      <c r="F598" s="144"/>
      <c r="M598" s="144"/>
      <c r="N598" s="144"/>
    </row>
    <row r="599" spans="5:14" x14ac:dyDescent="0.25">
      <c r="E599" s="144"/>
      <c r="F599" s="144"/>
      <c r="M599" s="144"/>
      <c r="N599" s="144"/>
    </row>
    <row r="600" spans="5:14" x14ac:dyDescent="0.25">
      <c r="E600" s="144"/>
      <c r="F600" s="144"/>
      <c r="M600" s="144"/>
      <c r="N600" s="144"/>
    </row>
    <row r="601" spans="5:14" x14ac:dyDescent="0.25">
      <c r="E601" s="144"/>
      <c r="F601" s="144"/>
      <c r="M601" s="144"/>
      <c r="N601" s="144"/>
    </row>
    <row r="602" spans="5:14" x14ac:dyDescent="0.25">
      <c r="E602" s="144"/>
      <c r="F602" s="144"/>
      <c r="M602" s="144"/>
      <c r="N602" s="144"/>
    </row>
    <row r="603" spans="5:14" x14ac:dyDescent="0.25">
      <c r="E603" s="144"/>
      <c r="F603" s="144"/>
      <c r="M603" s="144"/>
      <c r="N603" s="144"/>
    </row>
    <row r="604" spans="5:14" x14ac:dyDescent="0.25">
      <c r="E604" s="144"/>
      <c r="F604" s="144"/>
      <c r="M604" s="144"/>
      <c r="N604" s="144"/>
    </row>
    <row r="605" spans="5:14" x14ac:dyDescent="0.25">
      <c r="E605" s="144"/>
      <c r="F605" s="144"/>
      <c r="M605" s="144"/>
      <c r="N605" s="144"/>
    </row>
    <row r="606" spans="5:14" x14ac:dyDescent="0.25">
      <c r="E606" s="144"/>
      <c r="F606" s="144"/>
      <c r="M606" s="144"/>
      <c r="N606" s="144"/>
    </row>
    <row r="607" spans="5:14" x14ac:dyDescent="0.25">
      <c r="E607" s="144"/>
      <c r="F607" s="144"/>
      <c r="M607" s="144"/>
      <c r="N607" s="144"/>
    </row>
    <row r="608" spans="5:14" x14ac:dyDescent="0.25">
      <c r="E608" s="144"/>
      <c r="F608" s="144"/>
      <c r="M608" s="144"/>
      <c r="N608" s="144"/>
    </row>
    <row r="609" spans="5:14" x14ac:dyDescent="0.25">
      <c r="E609" s="144"/>
      <c r="F609" s="144"/>
      <c r="M609" s="144"/>
      <c r="N609" s="144"/>
    </row>
    <row r="610" spans="5:14" x14ac:dyDescent="0.25">
      <c r="E610" s="144"/>
      <c r="F610" s="144"/>
      <c r="M610" s="144"/>
      <c r="N610" s="144"/>
    </row>
    <row r="611" spans="5:14" x14ac:dyDescent="0.25">
      <c r="E611" s="144"/>
      <c r="F611" s="144"/>
      <c r="M611" s="144"/>
      <c r="N611" s="144"/>
    </row>
    <row r="612" spans="5:14" x14ac:dyDescent="0.25">
      <c r="E612" s="144"/>
      <c r="F612" s="144"/>
      <c r="M612" s="144"/>
      <c r="N612" s="144"/>
    </row>
    <row r="613" spans="5:14" x14ac:dyDescent="0.25">
      <c r="E613" s="144"/>
      <c r="F613" s="144"/>
      <c r="M613" s="144"/>
      <c r="N613" s="144"/>
    </row>
    <row r="614" spans="5:14" x14ac:dyDescent="0.25">
      <c r="E614" s="144"/>
      <c r="F614" s="144"/>
      <c r="M614" s="144"/>
      <c r="N614" s="144"/>
    </row>
    <row r="615" spans="5:14" x14ac:dyDescent="0.25">
      <c r="E615" s="144"/>
      <c r="F615" s="144"/>
      <c r="M615" s="144"/>
      <c r="N615" s="144"/>
    </row>
    <row r="616" spans="5:14" x14ac:dyDescent="0.25">
      <c r="E616" s="144"/>
      <c r="F616" s="144"/>
      <c r="M616" s="144"/>
      <c r="N616" s="144"/>
    </row>
    <row r="617" spans="5:14" x14ac:dyDescent="0.25">
      <c r="E617" s="144"/>
      <c r="F617" s="144"/>
      <c r="M617" s="144"/>
      <c r="N617" s="144"/>
    </row>
    <row r="618" spans="5:14" x14ac:dyDescent="0.25">
      <c r="E618" s="144"/>
      <c r="F618" s="144"/>
      <c r="M618" s="144"/>
      <c r="N618" s="144"/>
    </row>
    <row r="619" spans="5:14" x14ac:dyDescent="0.25">
      <c r="E619" s="144"/>
      <c r="F619" s="144"/>
      <c r="M619" s="144"/>
      <c r="N619" s="144"/>
    </row>
    <row r="620" spans="5:14" x14ac:dyDescent="0.25">
      <c r="E620" s="144"/>
      <c r="F620" s="144"/>
      <c r="M620" s="144"/>
      <c r="N620" s="144"/>
    </row>
    <row r="621" spans="5:14" x14ac:dyDescent="0.25">
      <c r="E621" s="144"/>
      <c r="F621" s="144"/>
      <c r="M621" s="144"/>
      <c r="N621" s="144"/>
    </row>
    <row r="622" spans="5:14" x14ac:dyDescent="0.25">
      <c r="E622" s="144"/>
      <c r="F622" s="144"/>
      <c r="M622" s="144"/>
      <c r="N622" s="144"/>
    </row>
    <row r="623" spans="5:14" x14ac:dyDescent="0.25">
      <c r="E623" s="144"/>
      <c r="F623" s="144"/>
      <c r="M623" s="144"/>
      <c r="N623" s="144"/>
    </row>
    <row r="624" spans="5:14" x14ac:dyDescent="0.25">
      <c r="E624" s="144"/>
      <c r="F624" s="144"/>
      <c r="M624" s="144"/>
      <c r="N624" s="144"/>
    </row>
    <row r="625" spans="5:14" x14ac:dyDescent="0.25">
      <c r="E625" s="144"/>
      <c r="F625" s="144"/>
      <c r="M625" s="144"/>
      <c r="N625" s="144"/>
    </row>
    <row r="626" spans="5:14" x14ac:dyDescent="0.25">
      <c r="E626" s="144"/>
      <c r="F626" s="144"/>
      <c r="M626" s="144"/>
      <c r="N626" s="144"/>
    </row>
    <row r="627" spans="5:14" x14ac:dyDescent="0.25">
      <c r="E627" s="144"/>
      <c r="F627" s="144"/>
      <c r="M627" s="144"/>
      <c r="N627" s="144"/>
    </row>
    <row r="628" spans="5:14" x14ac:dyDescent="0.25">
      <c r="E628" s="144"/>
      <c r="F628" s="144"/>
      <c r="M628" s="144"/>
      <c r="N628" s="144"/>
    </row>
    <row r="629" spans="5:14" x14ac:dyDescent="0.25">
      <c r="E629" s="144"/>
      <c r="F629" s="144"/>
      <c r="M629" s="144"/>
      <c r="N629" s="144"/>
    </row>
    <row r="630" spans="5:14" x14ac:dyDescent="0.25">
      <c r="E630" s="144"/>
      <c r="F630" s="144"/>
      <c r="M630" s="144"/>
      <c r="N630" s="144"/>
    </row>
    <row r="631" spans="5:14" x14ac:dyDescent="0.25">
      <c r="E631" s="144"/>
      <c r="F631" s="144"/>
      <c r="M631" s="144"/>
      <c r="N631" s="144"/>
    </row>
    <row r="632" spans="5:14" x14ac:dyDescent="0.25">
      <c r="E632" s="144"/>
      <c r="F632" s="144"/>
      <c r="M632" s="144"/>
      <c r="N632" s="144"/>
    </row>
    <row r="633" spans="5:14" x14ac:dyDescent="0.25">
      <c r="E633" s="144"/>
      <c r="F633" s="144"/>
      <c r="M633" s="144"/>
      <c r="N633" s="144"/>
    </row>
    <row r="634" spans="5:14" x14ac:dyDescent="0.25">
      <c r="E634" s="144"/>
      <c r="F634" s="144"/>
      <c r="M634" s="144"/>
      <c r="N634" s="144"/>
    </row>
    <row r="635" spans="5:14" x14ac:dyDescent="0.25">
      <c r="E635" s="144"/>
      <c r="F635" s="144"/>
      <c r="M635" s="144"/>
      <c r="N635" s="144"/>
    </row>
    <row r="636" spans="5:14" x14ac:dyDescent="0.25">
      <c r="E636" s="144"/>
      <c r="F636" s="144"/>
      <c r="M636" s="144"/>
      <c r="N636" s="144"/>
    </row>
    <row r="637" spans="5:14" x14ac:dyDescent="0.25">
      <c r="E637" s="144"/>
      <c r="F637" s="144"/>
      <c r="M637" s="144"/>
      <c r="N637" s="144"/>
    </row>
    <row r="638" spans="5:14" x14ac:dyDescent="0.25">
      <c r="E638" s="144"/>
      <c r="F638" s="144"/>
      <c r="M638" s="144"/>
      <c r="N638" s="144"/>
    </row>
    <row r="639" spans="5:14" x14ac:dyDescent="0.25">
      <c r="E639" s="144"/>
      <c r="F639" s="144"/>
      <c r="M639" s="144"/>
      <c r="N639" s="144"/>
    </row>
    <row r="640" spans="5:14" x14ac:dyDescent="0.25">
      <c r="E640" s="144"/>
      <c r="F640" s="144"/>
      <c r="M640" s="144"/>
      <c r="N640" s="144"/>
    </row>
    <row r="641" spans="5:14" x14ac:dyDescent="0.25">
      <c r="E641" s="144"/>
      <c r="F641" s="144"/>
      <c r="M641" s="144"/>
      <c r="N641" s="144"/>
    </row>
    <row r="642" spans="5:14" x14ac:dyDescent="0.25">
      <c r="E642" s="144"/>
      <c r="F642" s="144"/>
      <c r="M642" s="144"/>
      <c r="N642" s="144"/>
    </row>
    <row r="643" spans="5:14" x14ac:dyDescent="0.25">
      <c r="E643" s="144"/>
      <c r="F643" s="144"/>
      <c r="M643" s="144"/>
      <c r="N643" s="144"/>
    </row>
    <row r="644" spans="5:14" x14ac:dyDescent="0.25">
      <c r="E644" s="144"/>
      <c r="F644" s="144"/>
      <c r="M644" s="144"/>
      <c r="N644" s="144"/>
    </row>
    <row r="645" spans="5:14" x14ac:dyDescent="0.25">
      <c r="E645" s="144"/>
      <c r="F645" s="144"/>
      <c r="M645" s="144"/>
      <c r="N645" s="144"/>
    </row>
    <row r="646" spans="5:14" x14ac:dyDescent="0.25">
      <c r="E646" s="144"/>
      <c r="F646" s="144"/>
      <c r="M646" s="144"/>
      <c r="N646" s="144"/>
    </row>
    <row r="647" spans="5:14" x14ac:dyDescent="0.25">
      <c r="E647" s="144"/>
      <c r="F647" s="144"/>
      <c r="M647" s="144"/>
      <c r="N647" s="144"/>
    </row>
    <row r="648" spans="5:14" x14ac:dyDescent="0.25">
      <c r="E648" s="144"/>
      <c r="F648" s="144"/>
      <c r="M648" s="144"/>
      <c r="N648" s="144"/>
    </row>
    <row r="649" spans="5:14" x14ac:dyDescent="0.25">
      <c r="E649" s="144"/>
      <c r="F649" s="144"/>
      <c r="M649" s="144"/>
      <c r="N649" s="144"/>
    </row>
    <row r="650" spans="5:14" x14ac:dyDescent="0.25">
      <c r="E650" s="144"/>
      <c r="F650" s="144"/>
      <c r="M650" s="144"/>
      <c r="N650" s="144"/>
    </row>
    <row r="651" spans="5:14" x14ac:dyDescent="0.25">
      <c r="E651" s="144"/>
      <c r="F651" s="144"/>
      <c r="M651" s="144"/>
      <c r="N651" s="144"/>
    </row>
    <row r="652" spans="5:14" x14ac:dyDescent="0.25">
      <c r="E652" s="144"/>
      <c r="F652" s="144"/>
      <c r="M652" s="144"/>
      <c r="N652" s="144"/>
    </row>
    <row r="653" spans="5:14" x14ac:dyDescent="0.25">
      <c r="E653" s="144"/>
      <c r="F653" s="144"/>
      <c r="M653" s="144"/>
      <c r="N653" s="144"/>
    </row>
    <row r="654" spans="5:14" x14ac:dyDescent="0.25">
      <c r="E654" s="144"/>
      <c r="F654" s="144"/>
      <c r="M654" s="144"/>
      <c r="N654" s="144"/>
    </row>
    <row r="655" spans="5:14" x14ac:dyDescent="0.25">
      <c r="E655" s="144"/>
      <c r="F655" s="144"/>
      <c r="M655" s="144"/>
      <c r="N655" s="144"/>
    </row>
    <row r="656" spans="5:14" x14ac:dyDescent="0.25">
      <c r="E656" s="144"/>
      <c r="F656" s="144"/>
      <c r="M656" s="144"/>
      <c r="N656" s="144"/>
    </row>
    <row r="657" spans="5:14" x14ac:dyDescent="0.25">
      <c r="E657" s="144"/>
      <c r="F657" s="144"/>
      <c r="M657" s="144"/>
      <c r="N657" s="144"/>
    </row>
    <row r="658" spans="5:14" x14ac:dyDescent="0.25">
      <c r="E658" s="144"/>
      <c r="F658" s="144"/>
      <c r="M658" s="144"/>
      <c r="N658" s="144"/>
    </row>
    <row r="659" spans="5:14" x14ac:dyDescent="0.25">
      <c r="E659" s="144"/>
      <c r="F659" s="144"/>
      <c r="M659" s="144"/>
      <c r="N659" s="144"/>
    </row>
    <row r="660" spans="5:14" x14ac:dyDescent="0.25">
      <c r="E660" s="144"/>
      <c r="F660" s="144"/>
      <c r="M660" s="144"/>
      <c r="N660" s="144"/>
    </row>
    <row r="661" spans="5:14" x14ac:dyDescent="0.25">
      <c r="E661" s="144"/>
      <c r="F661" s="144"/>
      <c r="M661" s="144"/>
      <c r="N661" s="144"/>
    </row>
    <row r="662" spans="5:14" x14ac:dyDescent="0.25">
      <c r="E662" s="144"/>
      <c r="F662" s="144"/>
      <c r="M662" s="144"/>
      <c r="N662" s="144"/>
    </row>
    <row r="663" spans="5:14" x14ac:dyDescent="0.25">
      <c r="E663" s="144"/>
      <c r="F663" s="144"/>
      <c r="M663" s="144"/>
      <c r="N663" s="144"/>
    </row>
    <row r="664" spans="5:14" x14ac:dyDescent="0.25">
      <c r="E664" s="144"/>
      <c r="F664" s="144"/>
      <c r="M664" s="144"/>
      <c r="N664" s="144"/>
    </row>
    <row r="665" spans="5:14" x14ac:dyDescent="0.25">
      <c r="E665" s="144"/>
      <c r="F665" s="144"/>
      <c r="M665" s="144"/>
      <c r="N665" s="144"/>
    </row>
    <row r="666" spans="5:14" x14ac:dyDescent="0.25">
      <c r="E666" s="144"/>
      <c r="F666" s="144"/>
      <c r="M666" s="144"/>
      <c r="N666" s="144"/>
    </row>
    <row r="667" spans="5:14" x14ac:dyDescent="0.25">
      <c r="E667" s="144"/>
      <c r="F667" s="144"/>
      <c r="M667" s="144"/>
      <c r="N667" s="144"/>
    </row>
    <row r="668" spans="5:14" x14ac:dyDescent="0.25">
      <c r="E668" s="144"/>
      <c r="F668" s="144"/>
      <c r="M668" s="144"/>
      <c r="N668" s="144"/>
    </row>
    <row r="669" spans="5:14" x14ac:dyDescent="0.25">
      <c r="E669" s="144"/>
      <c r="F669" s="144"/>
      <c r="M669" s="144"/>
      <c r="N669" s="144"/>
    </row>
    <row r="670" spans="5:14" x14ac:dyDescent="0.25">
      <c r="E670" s="144"/>
      <c r="F670" s="144"/>
      <c r="M670" s="144"/>
      <c r="N670" s="144"/>
    </row>
    <row r="671" spans="5:14" x14ac:dyDescent="0.25">
      <c r="E671" s="144"/>
      <c r="F671" s="144"/>
      <c r="M671" s="144"/>
      <c r="N671" s="144"/>
    </row>
    <row r="672" spans="5:14" x14ac:dyDescent="0.25">
      <c r="E672" s="144"/>
      <c r="F672" s="144"/>
      <c r="M672" s="144"/>
      <c r="N672" s="144"/>
    </row>
    <row r="673" spans="5:14" x14ac:dyDescent="0.25">
      <c r="E673" s="144"/>
      <c r="F673" s="144"/>
      <c r="M673" s="144"/>
      <c r="N673" s="144"/>
    </row>
    <row r="674" spans="5:14" x14ac:dyDescent="0.25">
      <c r="E674" s="144"/>
      <c r="F674" s="144"/>
      <c r="M674" s="144"/>
      <c r="N674" s="144"/>
    </row>
    <row r="675" spans="5:14" x14ac:dyDescent="0.25">
      <c r="E675" s="144"/>
      <c r="F675" s="144"/>
      <c r="M675" s="144"/>
      <c r="N675" s="144"/>
    </row>
    <row r="676" spans="5:14" x14ac:dyDescent="0.25">
      <c r="E676" s="144"/>
      <c r="F676" s="144"/>
      <c r="M676" s="144"/>
      <c r="N676" s="144"/>
    </row>
    <row r="677" spans="5:14" x14ac:dyDescent="0.25">
      <c r="E677" s="144"/>
      <c r="F677" s="144"/>
      <c r="M677" s="144"/>
      <c r="N677" s="144"/>
    </row>
    <row r="678" spans="5:14" x14ac:dyDescent="0.25">
      <c r="E678" s="144"/>
      <c r="F678" s="144"/>
      <c r="M678" s="144"/>
      <c r="N678" s="144"/>
    </row>
    <row r="679" spans="5:14" x14ac:dyDescent="0.25">
      <c r="E679" s="144"/>
      <c r="F679" s="144"/>
      <c r="M679" s="144"/>
      <c r="N679" s="144"/>
    </row>
    <row r="680" spans="5:14" x14ac:dyDescent="0.25">
      <c r="E680" s="144"/>
      <c r="F680" s="144"/>
      <c r="M680" s="144"/>
      <c r="N680" s="144"/>
    </row>
    <row r="681" spans="5:14" x14ac:dyDescent="0.25">
      <c r="E681" s="144"/>
      <c r="F681" s="144"/>
      <c r="M681" s="144"/>
      <c r="N681" s="144"/>
    </row>
    <row r="682" spans="5:14" x14ac:dyDescent="0.25">
      <c r="E682" s="144"/>
      <c r="F682" s="144"/>
      <c r="M682" s="144"/>
      <c r="N682" s="144"/>
    </row>
    <row r="683" spans="5:14" x14ac:dyDescent="0.25">
      <c r="E683" s="144"/>
      <c r="F683" s="144"/>
      <c r="M683" s="144"/>
      <c r="N683" s="144"/>
    </row>
    <row r="684" spans="5:14" x14ac:dyDescent="0.25">
      <c r="E684" s="144"/>
      <c r="F684" s="144"/>
      <c r="M684" s="144"/>
      <c r="N684" s="144"/>
    </row>
    <row r="685" spans="5:14" x14ac:dyDescent="0.25">
      <c r="E685" s="144"/>
      <c r="F685" s="144"/>
      <c r="M685" s="144"/>
      <c r="N685" s="144"/>
    </row>
    <row r="686" spans="5:14" x14ac:dyDescent="0.25">
      <c r="E686" s="144"/>
      <c r="F686" s="144"/>
      <c r="M686" s="144"/>
      <c r="N686" s="144"/>
    </row>
    <row r="687" spans="5:14" x14ac:dyDescent="0.25">
      <c r="E687" s="144"/>
      <c r="F687" s="144"/>
      <c r="M687" s="144"/>
      <c r="N687" s="144"/>
    </row>
    <row r="688" spans="5:14" x14ac:dyDescent="0.25">
      <c r="E688" s="144"/>
      <c r="F688" s="144"/>
      <c r="M688" s="144"/>
      <c r="N688" s="144"/>
    </row>
    <row r="689" spans="5:14" x14ac:dyDescent="0.25">
      <c r="E689" s="144"/>
      <c r="F689" s="144"/>
      <c r="M689" s="144"/>
      <c r="N689" s="144"/>
    </row>
    <row r="690" spans="5:14" x14ac:dyDescent="0.25">
      <c r="E690" s="144"/>
      <c r="F690" s="144"/>
      <c r="M690" s="144"/>
      <c r="N690" s="144"/>
    </row>
    <row r="691" spans="5:14" x14ac:dyDescent="0.25">
      <c r="E691" s="144"/>
      <c r="F691" s="144"/>
      <c r="M691" s="144"/>
      <c r="N691" s="144"/>
    </row>
    <row r="692" spans="5:14" x14ac:dyDescent="0.25">
      <c r="E692" s="144"/>
      <c r="F692" s="144"/>
      <c r="M692" s="144"/>
      <c r="N692" s="144"/>
    </row>
    <row r="693" spans="5:14" x14ac:dyDescent="0.25">
      <c r="E693" s="144"/>
      <c r="F693" s="144"/>
      <c r="M693" s="144"/>
      <c r="N693" s="144"/>
    </row>
    <row r="694" spans="5:14" x14ac:dyDescent="0.25">
      <c r="E694" s="144"/>
      <c r="F694" s="144"/>
      <c r="M694" s="144"/>
      <c r="N694" s="144"/>
    </row>
    <row r="695" spans="5:14" x14ac:dyDescent="0.25">
      <c r="E695" s="144"/>
      <c r="F695" s="144"/>
      <c r="M695" s="144"/>
      <c r="N695" s="144"/>
    </row>
    <row r="696" spans="5:14" x14ac:dyDescent="0.25">
      <c r="E696" s="144"/>
      <c r="F696" s="144"/>
      <c r="M696" s="144"/>
      <c r="N696" s="144"/>
    </row>
    <row r="697" spans="5:14" x14ac:dyDescent="0.25">
      <c r="E697" s="144"/>
      <c r="F697" s="144"/>
      <c r="M697" s="144"/>
      <c r="N697" s="144"/>
    </row>
    <row r="698" spans="5:14" x14ac:dyDescent="0.25">
      <c r="E698" s="144"/>
      <c r="F698" s="144"/>
      <c r="M698" s="144"/>
      <c r="N698" s="144"/>
    </row>
    <row r="699" spans="5:14" x14ac:dyDescent="0.25">
      <c r="E699" s="144"/>
      <c r="F699" s="144"/>
      <c r="M699" s="144"/>
      <c r="N699" s="144"/>
    </row>
    <row r="700" spans="5:14" x14ac:dyDescent="0.25">
      <c r="E700" s="144"/>
      <c r="F700" s="144"/>
      <c r="M700" s="144"/>
      <c r="N700" s="144"/>
    </row>
    <row r="701" spans="5:14" x14ac:dyDescent="0.25">
      <c r="E701" s="144"/>
      <c r="F701" s="144"/>
      <c r="M701" s="144"/>
      <c r="N701" s="144"/>
    </row>
    <row r="702" spans="5:14" x14ac:dyDescent="0.25">
      <c r="E702" s="144"/>
      <c r="F702" s="144"/>
      <c r="M702" s="144"/>
      <c r="N702" s="144"/>
    </row>
    <row r="703" spans="5:14" x14ac:dyDescent="0.25">
      <c r="E703" s="144"/>
      <c r="F703" s="144"/>
      <c r="M703" s="144"/>
      <c r="N703" s="144"/>
    </row>
    <row r="704" spans="5:14" x14ac:dyDescent="0.25">
      <c r="E704" s="144"/>
      <c r="F704" s="144"/>
      <c r="M704" s="144"/>
      <c r="N704" s="144"/>
    </row>
    <row r="705" spans="5:14" x14ac:dyDescent="0.25">
      <c r="E705" s="144"/>
      <c r="F705" s="144"/>
      <c r="M705" s="144"/>
      <c r="N705" s="144"/>
    </row>
    <row r="706" spans="5:14" x14ac:dyDescent="0.25">
      <c r="E706" s="144"/>
      <c r="F706" s="144"/>
      <c r="M706" s="144"/>
      <c r="N706" s="144"/>
    </row>
    <row r="707" spans="5:14" x14ac:dyDescent="0.25">
      <c r="E707" s="144"/>
      <c r="F707" s="144"/>
      <c r="M707" s="144"/>
      <c r="N707" s="144"/>
    </row>
    <row r="708" spans="5:14" x14ac:dyDescent="0.25">
      <c r="E708" s="144"/>
      <c r="F708" s="144"/>
      <c r="M708" s="144"/>
      <c r="N708" s="144"/>
    </row>
    <row r="709" spans="5:14" x14ac:dyDescent="0.25">
      <c r="E709" s="144"/>
      <c r="F709" s="144"/>
      <c r="M709" s="144"/>
      <c r="N709" s="144"/>
    </row>
    <row r="710" spans="5:14" x14ac:dyDescent="0.25">
      <c r="E710" s="144"/>
      <c r="F710" s="144"/>
      <c r="M710" s="144"/>
      <c r="N710" s="144"/>
    </row>
    <row r="711" spans="5:14" x14ac:dyDescent="0.25">
      <c r="E711" s="144"/>
      <c r="F711" s="144"/>
      <c r="M711" s="144"/>
      <c r="N711" s="144"/>
    </row>
    <row r="712" spans="5:14" x14ac:dyDescent="0.25">
      <c r="E712" s="144"/>
      <c r="F712" s="144"/>
      <c r="M712" s="144"/>
      <c r="N712" s="144"/>
    </row>
    <row r="713" spans="5:14" x14ac:dyDescent="0.25">
      <c r="E713" s="144"/>
      <c r="F713" s="144"/>
      <c r="M713" s="144"/>
      <c r="N713" s="144"/>
    </row>
    <row r="714" spans="5:14" x14ac:dyDescent="0.25">
      <c r="E714" s="144"/>
      <c r="F714" s="144"/>
      <c r="M714" s="144"/>
      <c r="N714" s="144"/>
    </row>
    <row r="715" spans="5:14" x14ac:dyDescent="0.25">
      <c r="E715" s="144"/>
      <c r="F715" s="144"/>
      <c r="M715" s="144"/>
      <c r="N715" s="144"/>
    </row>
    <row r="716" spans="5:14" x14ac:dyDescent="0.25">
      <c r="E716" s="144"/>
      <c r="F716" s="144"/>
      <c r="M716" s="144"/>
      <c r="N716" s="144"/>
    </row>
    <row r="717" spans="5:14" x14ac:dyDescent="0.25">
      <c r="E717" s="144"/>
      <c r="F717" s="144"/>
      <c r="M717" s="144"/>
      <c r="N717" s="144"/>
    </row>
    <row r="718" spans="5:14" x14ac:dyDescent="0.25">
      <c r="E718" s="144"/>
      <c r="F718" s="144"/>
      <c r="M718" s="144"/>
      <c r="N718" s="144"/>
    </row>
    <row r="719" spans="5:14" x14ac:dyDescent="0.25">
      <c r="E719" s="144"/>
      <c r="F719" s="144"/>
      <c r="M719" s="144"/>
      <c r="N719" s="144"/>
    </row>
    <row r="720" spans="5:14" x14ac:dyDescent="0.25">
      <c r="E720" s="144"/>
      <c r="F720" s="144"/>
      <c r="M720" s="144"/>
      <c r="N720" s="144"/>
    </row>
    <row r="721" spans="5:14" x14ac:dyDescent="0.25">
      <c r="E721" s="144"/>
      <c r="F721" s="144"/>
      <c r="M721" s="144"/>
      <c r="N721" s="144"/>
    </row>
    <row r="722" spans="5:14" x14ac:dyDescent="0.25">
      <c r="E722" s="144"/>
      <c r="F722" s="144"/>
      <c r="M722" s="144"/>
      <c r="N722" s="144"/>
    </row>
    <row r="723" spans="5:14" x14ac:dyDescent="0.25">
      <c r="E723" s="144"/>
      <c r="F723" s="144"/>
      <c r="M723" s="144"/>
      <c r="N723" s="144"/>
    </row>
    <row r="724" spans="5:14" x14ac:dyDescent="0.25">
      <c r="E724" s="144"/>
      <c r="F724" s="144"/>
      <c r="M724" s="144"/>
      <c r="N724" s="144"/>
    </row>
    <row r="725" spans="5:14" x14ac:dyDescent="0.25">
      <c r="E725" s="144"/>
      <c r="F725" s="144"/>
      <c r="M725" s="144"/>
      <c r="N725" s="144"/>
    </row>
    <row r="726" spans="5:14" x14ac:dyDescent="0.25">
      <c r="E726" s="144"/>
      <c r="F726" s="144"/>
      <c r="M726" s="144"/>
      <c r="N726" s="144"/>
    </row>
    <row r="727" spans="5:14" x14ac:dyDescent="0.25">
      <c r="E727" s="144"/>
      <c r="F727" s="144"/>
      <c r="M727" s="144"/>
      <c r="N727" s="144"/>
    </row>
    <row r="728" spans="5:14" x14ac:dyDescent="0.25">
      <c r="E728" s="144"/>
      <c r="F728" s="144"/>
      <c r="M728" s="144"/>
      <c r="N728" s="144"/>
    </row>
    <row r="729" spans="5:14" x14ac:dyDescent="0.25">
      <c r="E729" s="144"/>
      <c r="F729" s="144"/>
      <c r="M729" s="144"/>
      <c r="N729" s="144"/>
    </row>
    <row r="730" spans="5:14" x14ac:dyDescent="0.25">
      <c r="E730" s="144"/>
      <c r="F730" s="144"/>
      <c r="M730" s="144"/>
      <c r="N730" s="144"/>
    </row>
    <row r="731" spans="5:14" x14ac:dyDescent="0.25">
      <c r="E731" s="144"/>
      <c r="F731" s="144"/>
      <c r="M731" s="144"/>
      <c r="N731" s="144"/>
    </row>
    <row r="732" spans="5:14" x14ac:dyDescent="0.25">
      <c r="E732" s="144"/>
      <c r="F732" s="144"/>
      <c r="M732" s="144"/>
      <c r="N732" s="144"/>
    </row>
    <row r="733" spans="5:14" x14ac:dyDescent="0.25">
      <c r="E733" s="144"/>
      <c r="F733" s="144"/>
      <c r="M733" s="144"/>
      <c r="N733" s="144"/>
    </row>
    <row r="734" spans="5:14" x14ac:dyDescent="0.25">
      <c r="E734" s="144"/>
      <c r="F734" s="144"/>
      <c r="M734" s="144"/>
      <c r="N734" s="144"/>
    </row>
    <row r="735" spans="5:14" x14ac:dyDescent="0.25">
      <c r="E735" s="144"/>
      <c r="F735" s="144"/>
      <c r="M735" s="144"/>
      <c r="N735" s="144"/>
    </row>
    <row r="736" spans="5:14" x14ac:dyDescent="0.25">
      <c r="E736" s="144"/>
      <c r="F736" s="144"/>
      <c r="M736" s="144"/>
      <c r="N736" s="144"/>
    </row>
    <row r="737" spans="5:14" x14ac:dyDescent="0.25">
      <c r="E737" s="144"/>
      <c r="F737" s="144"/>
      <c r="M737" s="144"/>
      <c r="N737" s="144"/>
    </row>
    <row r="738" spans="5:14" x14ac:dyDescent="0.25">
      <c r="E738" s="144"/>
      <c r="F738" s="144"/>
      <c r="M738" s="144"/>
      <c r="N738" s="144"/>
    </row>
    <row r="739" spans="5:14" x14ac:dyDescent="0.25">
      <c r="E739" s="144"/>
      <c r="F739" s="144"/>
      <c r="M739" s="144"/>
      <c r="N739" s="144"/>
    </row>
    <row r="740" spans="5:14" x14ac:dyDescent="0.25">
      <c r="E740" s="144"/>
      <c r="F740" s="144"/>
      <c r="M740" s="144"/>
      <c r="N740" s="144"/>
    </row>
    <row r="741" spans="5:14" x14ac:dyDescent="0.25">
      <c r="E741" s="144"/>
      <c r="F741" s="144"/>
      <c r="M741" s="144"/>
      <c r="N741" s="144"/>
    </row>
    <row r="742" spans="5:14" x14ac:dyDescent="0.25">
      <c r="E742" s="144"/>
      <c r="F742" s="144"/>
      <c r="M742" s="144"/>
      <c r="N742" s="144"/>
    </row>
    <row r="743" spans="5:14" x14ac:dyDescent="0.25">
      <c r="E743" s="144"/>
      <c r="F743" s="144"/>
      <c r="M743" s="144"/>
      <c r="N743" s="144"/>
    </row>
    <row r="744" spans="5:14" x14ac:dyDescent="0.25">
      <c r="E744" s="144"/>
      <c r="F744" s="144"/>
      <c r="M744" s="144"/>
      <c r="N744" s="144"/>
    </row>
    <row r="745" spans="5:14" x14ac:dyDescent="0.25">
      <c r="E745" s="144"/>
      <c r="F745" s="144"/>
      <c r="M745" s="144"/>
      <c r="N745" s="144"/>
    </row>
    <row r="746" spans="5:14" x14ac:dyDescent="0.25">
      <c r="E746" s="144"/>
      <c r="F746" s="144"/>
      <c r="M746" s="144"/>
      <c r="N746" s="144"/>
    </row>
    <row r="747" spans="5:14" x14ac:dyDescent="0.25">
      <c r="E747" s="144"/>
      <c r="F747" s="144"/>
      <c r="M747" s="144"/>
      <c r="N747" s="144"/>
    </row>
    <row r="748" spans="5:14" x14ac:dyDescent="0.25">
      <c r="E748" s="144"/>
      <c r="F748" s="144"/>
      <c r="M748" s="144"/>
      <c r="N748" s="144"/>
    </row>
    <row r="749" spans="5:14" x14ac:dyDescent="0.25">
      <c r="E749" s="144"/>
      <c r="F749" s="144"/>
      <c r="M749" s="144"/>
      <c r="N749" s="144"/>
    </row>
    <row r="750" spans="5:14" x14ac:dyDescent="0.25">
      <c r="E750" s="144"/>
      <c r="F750" s="144"/>
      <c r="M750" s="144"/>
      <c r="N750" s="144"/>
    </row>
    <row r="751" spans="5:14" x14ac:dyDescent="0.25">
      <c r="E751" s="144"/>
      <c r="F751" s="144"/>
      <c r="M751" s="144"/>
      <c r="N751" s="144"/>
    </row>
    <row r="752" spans="5:14" x14ac:dyDescent="0.25">
      <c r="E752" s="144"/>
      <c r="F752" s="144"/>
      <c r="M752" s="144"/>
      <c r="N752" s="144"/>
    </row>
    <row r="753" spans="5:14" x14ac:dyDescent="0.25">
      <c r="E753" s="144"/>
      <c r="F753" s="144"/>
      <c r="M753" s="144"/>
      <c r="N753" s="144"/>
    </row>
    <row r="754" spans="5:14" x14ac:dyDescent="0.25">
      <c r="E754" s="144"/>
      <c r="F754" s="144"/>
      <c r="M754" s="144"/>
      <c r="N754" s="144"/>
    </row>
    <row r="755" spans="5:14" x14ac:dyDescent="0.25">
      <c r="E755" s="144"/>
      <c r="F755" s="144"/>
      <c r="M755" s="144"/>
      <c r="N755" s="144"/>
    </row>
    <row r="756" spans="5:14" x14ac:dyDescent="0.25">
      <c r="E756" s="144"/>
      <c r="F756" s="144"/>
      <c r="M756" s="144"/>
      <c r="N756" s="144"/>
    </row>
    <row r="757" spans="5:14" x14ac:dyDescent="0.25">
      <c r="E757" s="144"/>
      <c r="F757" s="144"/>
      <c r="M757" s="144"/>
      <c r="N757" s="144"/>
    </row>
    <row r="758" spans="5:14" x14ac:dyDescent="0.25">
      <c r="E758" s="144"/>
      <c r="F758" s="144"/>
      <c r="M758" s="144"/>
      <c r="N758" s="144"/>
    </row>
    <row r="759" spans="5:14" x14ac:dyDescent="0.25">
      <c r="E759" s="144"/>
      <c r="F759" s="144"/>
      <c r="M759" s="144"/>
      <c r="N759" s="144"/>
    </row>
    <row r="760" spans="5:14" x14ac:dyDescent="0.25">
      <c r="E760" s="144"/>
      <c r="F760" s="144"/>
      <c r="M760" s="144"/>
      <c r="N760" s="144"/>
    </row>
    <row r="761" spans="5:14" x14ac:dyDescent="0.25">
      <c r="E761" s="144"/>
      <c r="F761" s="144"/>
      <c r="M761" s="144"/>
      <c r="N761" s="144"/>
    </row>
    <row r="762" spans="5:14" x14ac:dyDescent="0.25">
      <c r="E762" s="144"/>
      <c r="F762" s="144"/>
      <c r="M762" s="144"/>
      <c r="N762" s="144"/>
    </row>
    <row r="763" spans="5:14" x14ac:dyDescent="0.25">
      <c r="E763" s="144"/>
      <c r="F763" s="144"/>
      <c r="M763" s="144"/>
      <c r="N763" s="144"/>
    </row>
    <row r="764" spans="5:14" x14ac:dyDescent="0.25">
      <c r="E764" s="144"/>
      <c r="F764" s="144"/>
      <c r="M764" s="144"/>
      <c r="N764" s="144"/>
    </row>
    <row r="765" spans="5:14" x14ac:dyDescent="0.25">
      <c r="E765" s="144"/>
      <c r="F765" s="144"/>
      <c r="M765" s="144"/>
      <c r="N765" s="144"/>
    </row>
    <row r="766" spans="5:14" x14ac:dyDescent="0.25">
      <c r="E766" s="144"/>
      <c r="F766" s="144"/>
      <c r="M766" s="144"/>
      <c r="N766" s="144"/>
    </row>
    <row r="767" spans="5:14" x14ac:dyDescent="0.25">
      <c r="E767" s="144"/>
      <c r="F767" s="144"/>
      <c r="M767" s="144"/>
      <c r="N767" s="144"/>
    </row>
    <row r="768" spans="5:14" x14ac:dyDescent="0.25">
      <c r="E768" s="144"/>
      <c r="F768" s="144"/>
      <c r="M768" s="144"/>
      <c r="N768" s="144"/>
    </row>
    <row r="769" spans="5:14" x14ac:dyDescent="0.25">
      <c r="E769" s="144"/>
      <c r="F769" s="144"/>
      <c r="M769" s="144"/>
      <c r="N769" s="144"/>
    </row>
    <row r="770" spans="5:14" x14ac:dyDescent="0.25">
      <c r="E770" s="144"/>
      <c r="F770" s="144"/>
      <c r="M770" s="144"/>
      <c r="N770" s="144"/>
    </row>
    <row r="771" spans="5:14" x14ac:dyDescent="0.25">
      <c r="E771" s="144"/>
      <c r="F771" s="144"/>
      <c r="M771" s="144"/>
      <c r="N771" s="144"/>
    </row>
    <row r="772" spans="5:14" x14ac:dyDescent="0.25">
      <c r="E772" s="144"/>
      <c r="F772" s="144"/>
      <c r="M772" s="144"/>
      <c r="N772" s="144"/>
    </row>
    <row r="773" spans="5:14" x14ac:dyDescent="0.25">
      <c r="E773" s="144"/>
      <c r="F773" s="144"/>
      <c r="M773" s="144"/>
      <c r="N773" s="144"/>
    </row>
    <row r="774" spans="5:14" x14ac:dyDescent="0.25">
      <c r="E774" s="144"/>
      <c r="F774" s="144"/>
      <c r="M774" s="144"/>
      <c r="N774" s="144"/>
    </row>
    <row r="775" spans="5:14" x14ac:dyDescent="0.25">
      <c r="E775" s="144"/>
      <c r="F775" s="144"/>
      <c r="M775" s="144"/>
      <c r="N775" s="144"/>
    </row>
    <row r="776" spans="5:14" x14ac:dyDescent="0.25">
      <c r="E776" s="144"/>
      <c r="F776" s="144"/>
      <c r="M776" s="144"/>
      <c r="N776" s="144"/>
    </row>
    <row r="777" spans="5:14" x14ac:dyDescent="0.25">
      <c r="E777" s="144"/>
      <c r="F777" s="144"/>
      <c r="M777" s="144"/>
      <c r="N777" s="144"/>
    </row>
    <row r="778" spans="5:14" x14ac:dyDescent="0.25">
      <c r="E778" s="144"/>
      <c r="F778" s="144"/>
      <c r="M778" s="144"/>
      <c r="N778" s="144"/>
    </row>
    <row r="779" spans="5:14" x14ac:dyDescent="0.25">
      <c r="E779" s="144"/>
      <c r="F779" s="144"/>
      <c r="M779" s="144"/>
      <c r="N779" s="144"/>
    </row>
    <row r="780" spans="5:14" x14ac:dyDescent="0.25">
      <c r="E780" s="144"/>
      <c r="F780" s="144"/>
      <c r="M780" s="144"/>
      <c r="N780" s="144"/>
    </row>
    <row r="781" spans="5:14" x14ac:dyDescent="0.25">
      <c r="E781" s="144"/>
      <c r="F781" s="144"/>
      <c r="M781" s="144"/>
      <c r="N781" s="144"/>
    </row>
    <row r="782" spans="5:14" x14ac:dyDescent="0.25">
      <c r="E782" s="144"/>
      <c r="F782" s="144"/>
      <c r="M782" s="144"/>
      <c r="N782" s="144"/>
    </row>
    <row r="783" spans="5:14" x14ac:dyDescent="0.25">
      <c r="E783" s="144"/>
      <c r="F783" s="144"/>
      <c r="M783" s="144"/>
      <c r="N783" s="144"/>
    </row>
    <row r="784" spans="5:14" x14ac:dyDescent="0.25">
      <c r="E784" s="144"/>
      <c r="F784" s="144"/>
      <c r="M784" s="144"/>
      <c r="N784" s="144"/>
    </row>
    <row r="785" spans="5:14" x14ac:dyDescent="0.25">
      <c r="E785" s="144"/>
      <c r="F785" s="144"/>
      <c r="M785" s="144"/>
      <c r="N785" s="144"/>
    </row>
    <row r="786" spans="5:14" x14ac:dyDescent="0.25">
      <c r="E786" s="144"/>
      <c r="F786" s="144"/>
      <c r="M786" s="144"/>
      <c r="N786" s="144"/>
    </row>
    <row r="787" spans="5:14" x14ac:dyDescent="0.25">
      <c r="E787" s="144"/>
      <c r="F787" s="144"/>
      <c r="M787" s="144"/>
      <c r="N787" s="144"/>
    </row>
    <row r="788" spans="5:14" x14ac:dyDescent="0.25">
      <c r="E788" s="144"/>
      <c r="F788" s="144"/>
      <c r="M788" s="144"/>
      <c r="N788" s="144"/>
    </row>
    <row r="789" spans="5:14" x14ac:dyDescent="0.25">
      <c r="E789" s="144"/>
      <c r="F789" s="144"/>
      <c r="M789" s="144"/>
      <c r="N789" s="144"/>
    </row>
    <row r="790" spans="5:14" x14ac:dyDescent="0.25">
      <c r="E790" s="144"/>
      <c r="F790" s="144"/>
      <c r="M790" s="144"/>
      <c r="N790" s="144"/>
    </row>
    <row r="791" spans="5:14" x14ac:dyDescent="0.25">
      <c r="E791" s="144"/>
      <c r="F791" s="144"/>
      <c r="M791" s="144"/>
      <c r="N791" s="144"/>
    </row>
    <row r="792" spans="5:14" x14ac:dyDescent="0.25">
      <c r="E792" s="144"/>
      <c r="F792" s="144"/>
      <c r="M792" s="144"/>
      <c r="N792" s="144"/>
    </row>
    <row r="793" spans="5:14" x14ac:dyDescent="0.25">
      <c r="E793" s="144"/>
      <c r="F793" s="144"/>
      <c r="M793" s="144"/>
      <c r="N793" s="144"/>
    </row>
    <row r="794" spans="5:14" x14ac:dyDescent="0.25">
      <c r="E794" s="144"/>
      <c r="F794" s="144"/>
      <c r="M794" s="144"/>
      <c r="N794" s="144"/>
    </row>
    <row r="795" spans="5:14" x14ac:dyDescent="0.25">
      <c r="E795" s="144"/>
      <c r="F795" s="144"/>
      <c r="M795" s="144"/>
      <c r="N795" s="144"/>
    </row>
    <row r="796" spans="5:14" x14ac:dyDescent="0.25">
      <c r="E796" s="144"/>
      <c r="F796" s="144"/>
      <c r="M796" s="144"/>
      <c r="N796" s="144"/>
    </row>
    <row r="797" spans="5:14" x14ac:dyDescent="0.25">
      <c r="E797" s="144"/>
      <c r="F797" s="144"/>
      <c r="M797" s="144"/>
      <c r="N797" s="144"/>
    </row>
    <row r="798" spans="5:14" x14ac:dyDescent="0.25">
      <c r="E798" s="144"/>
      <c r="F798" s="144"/>
      <c r="M798" s="144"/>
      <c r="N798" s="144"/>
    </row>
    <row r="799" spans="5:14" x14ac:dyDescent="0.25">
      <c r="E799" s="144"/>
      <c r="F799" s="144"/>
      <c r="M799" s="144"/>
      <c r="N799" s="144"/>
    </row>
    <row r="800" spans="5:14" x14ac:dyDescent="0.25">
      <c r="E800" s="144"/>
      <c r="F800" s="144"/>
      <c r="M800" s="144"/>
      <c r="N800" s="144"/>
    </row>
    <row r="801" spans="5:14" x14ac:dyDescent="0.25">
      <c r="E801" s="144"/>
      <c r="F801" s="144"/>
      <c r="M801" s="144"/>
      <c r="N801" s="144"/>
    </row>
    <row r="802" spans="5:14" x14ac:dyDescent="0.25">
      <c r="E802" s="144"/>
      <c r="F802" s="144"/>
      <c r="M802" s="144"/>
      <c r="N802" s="144"/>
    </row>
    <row r="803" spans="5:14" x14ac:dyDescent="0.25">
      <c r="E803" s="144"/>
      <c r="F803" s="144"/>
      <c r="M803" s="144"/>
      <c r="N803" s="144"/>
    </row>
    <row r="804" spans="5:14" x14ac:dyDescent="0.25">
      <c r="E804" s="144"/>
      <c r="F804" s="144"/>
      <c r="M804" s="144"/>
      <c r="N804" s="144"/>
    </row>
    <row r="805" spans="5:14" x14ac:dyDescent="0.25">
      <c r="E805" s="144"/>
      <c r="F805" s="144"/>
      <c r="M805" s="144"/>
      <c r="N805" s="144"/>
    </row>
    <row r="806" spans="5:14" x14ac:dyDescent="0.25">
      <c r="E806" s="144"/>
      <c r="F806" s="144"/>
      <c r="M806" s="144"/>
      <c r="N806" s="144"/>
    </row>
    <row r="807" spans="5:14" x14ac:dyDescent="0.25">
      <c r="E807" s="144"/>
      <c r="F807" s="144"/>
      <c r="M807" s="144"/>
      <c r="N807" s="144"/>
    </row>
    <row r="808" spans="5:14" x14ac:dyDescent="0.25">
      <c r="E808" s="144"/>
      <c r="F808" s="144"/>
      <c r="M808" s="144"/>
      <c r="N808" s="144"/>
    </row>
    <row r="809" spans="5:14" x14ac:dyDescent="0.25">
      <c r="E809" s="144"/>
      <c r="F809" s="144"/>
      <c r="M809" s="144"/>
      <c r="N809" s="144"/>
    </row>
    <row r="810" spans="5:14" x14ac:dyDescent="0.25">
      <c r="E810" s="144"/>
      <c r="F810" s="144"/>
      <c r="M810" s="144"/>
      <c r="N810" s="144"/>
    </row>
    <row r="811" spans="5:14" x14ac:dyDescent="0.25">
      <c r="E811" s="144"/>
      <c r="F811" s="144"/>
      <c r="M811" s="144"/>
      <c r="N811" s="144"/>
    </row>
    <row r="812" spans="5:14" x14ac:dyDescent="0.25">
      <c r="E812" s="144"/>
      <c r="F812" s="144"/>
      <c r="M812" s="144"/>
      <c r="N812" s="144"/>
    </row>
    <row r="813" spans="5:14" x14ac:dyDescent="0.25">
      <c r="E813" s="144"/>
      <c r="F813" s="144"/>
      <c r="M813" s="144"/>
      <c r="N813" s="144"/>
    </row>
    <row r="814" spans="5:14" x14ac:dyDescent="0.25">
      <c r="E814" s="144"/>
      <c r="F814" s="144"/>
      <c r="M814" s="144"/>
      <c r="N814" s="144"/>
    </row>
    <row r="815" spans="5:14" x14ac:dyDescent="0.25">
      <c r="E815" s="144"/>
      <c r="F815" s="144"/>
      <c r="M815" s="144"/>
      <c r="N815" s="144"/>
    </row>
    <row r="816" spans="5:14" x14ac:dyDescent="0.25">
      <c r="E816" s="144"/>
      <c r="F816" s="144"/>
      <c r="M816" s="144"/>
      <c r="N816" s="144"/>
    </row>
    <row r="817" spans="5:14" x14ac:dyDescent="0.25">
      <c r="E817" s="144"/>
      <c r="F817" s="144"/>
      <c r="M817" s="144"/>
      <c r="N817" s="144"/>
    </row>
    <row r="818" spans="5:14" x14ac:dyDescent="0.25">
      <c r="E818" s="144"/>
      <c r="F818" s="144"/>
      <c r="M818" s="144"/>
      <c r="N818" s="144"/>
    </row>
    <row r="819" spans="5:14" x14ac:dyDescent="0.25">
      <c r="E819" s="144"/>
      <c r="F819" s="144"/>
      <c r="M819" s="144"/>
      <c r="N819" s="144"/>
    </row>
    <row r="820" spans="5:14" x14ac:dyDescent="0.25">
      <c r="E820" s="144"/>
      <c r="F820" s="144"/>
      <c r="M820" s="144"/>
      <c r="N820" s="144"/>
    </row>
    <row r="821" spans="5:14" x14ac:dyDescent="0.25">
      <c r="E821" s="144"/>
      <c r="F821" s="144"/>
      <c r="M821" s="144"/>
      <c r="N821" s="144"/>
    </row>
    <row r="822" spans="5:14" x14ac:dyDescent="0.25">
      <c r="E822" s="144"/>
      <c r="F822" s="144"/>
      <c r="M822" s="144"/>
      <c r="N822" s="144"/>
    </row>
    <row r="823" spans="5:14" x14ac:dyDescent="0.25">
      <c r="E823" s="144"/>
      <c r="F823" s="144"/>
      <c r="M823" s="144"/>
      <c r="N823" s="144"/>
    </row>
    <row r="824" spans="5:14" x14ac:dyDescent="0.25">
      <c r="E824" s="144"/>
      <c r="F824" s="144"/>
      <c r="M824" s="144"/>
      <c r="N824" s="144"/>
    </row>
    <row r="825" spans="5:14" x14ac:dyDescent="0.25">
      <c r="E825" s="144"/>
      <c r="F825" s="144"/>
      <c r="M825" s="144"/>
      <c r="N825" s="144"/>
    </row>
    <row r="826" spans="5:14" x14ac:dyDescent="0.25">
      <c r="E826" s="144"/>
      <c r="F826" s="144"/>
      <c r="M826" s="144"/>
      <c r="N826" s="144"/>
    </row>
    <row r="827" spans="5:14" x14ac:dyDescent="0.25">
      <c r="E827" s="144"/>
      <c r="F827" s="144"/>
      <c r="M827" s="144"/>
      <c r="N827" s="144"/>
    </row>
    <row r="828" spans="5:14" x14ac:dyDescent="0.25">
      <c r="E828" s="144"/>
      <c r="F828" s="144"/>
      <c r="M828" s="144"/>
      <c r="N828" s="144"/>
    </row>
    <row r="829" spans="5:14" x14ac:dyDescent="0.25">
      <c r="E829" s="144"/>
      <c r="F829" s="144"/>
      <c r="M829" s="144"/>
      <c r="N829" s="144"/>
    </row>
    <row r="830" spans="5:14" x14ac:dyDescent="0.25">
      <c r="E830" s="144"/>
      <c r="F830" s="144"/>
      <c r="M830" s="144"/>
      <c r="N830" s="144"/>
    </row>
    <row r="831" spans="5:14" x14ac:dyDescent="0.25">
      <c r="E831" s="144"/>
      <c r="F831" s="144"/>
      <c r="M831" s="144"/>
      <c r="N831" s="144"/>
    </row>
    <row r="832" spans="5:14" x14ac:dyDescent="0.25">
      <c r="E832" s="144"/>
      <c r="F832" s="144"/>
      <c r="M832" s="144"/>
      <c r="N832" s="144"/>
    </row>
    <row r="833" spans="5:14" x14ac:dyDescent="0.25">
      <c r="E833" s="144"/>
      <c r="F833" s="144"/>
      <c r="M833" s="144"/>
      <c r="N833" s="144"/>
    </row>
    <row r="834" spans="5:14" x14ac:dyDescent="0.25">
      <c r="E834" s="144"/>
      <c r="F834" s="144"/>
      <c r="M834" s="144"/>
      <c r="N834" s="144"/>
    </row>
    <row r="835" spans="5:14" x14ac:dyDescent="0.25">
      <c r="E835" s="144"/>
      <c r="F835" s="144"/>
      <c r="M835" s="144"/>
      <c r="N835" s="144"/>
    </row>
    <row r="836" spans="5:14" x14ac:dyDescent="0.25">
      <c r="E836" s="144"/>
      <c r="F836" s="144"/>
      <c r="M836" s="144"/>
      <c r="N836" s="144"/>
    </row>
    <row r="837" spans="5:14" x14ac:dyDescent="0.25">
      <c r="E837" s="144"/>
      <c r="F837" s="144"/>
      <c r="M837" s="144"/>
      <c r="N837" s="144"/>
    </row>
    <row r="838" spans="5:14" x14ac:dyDescent="0.25">
      <c r="E838" s="144"/>
      <c r="F838" s="144"/>
      <c r="M838" s="144"/>
      <c r="N838" s="144"/>
    </row>
    <row r="839" spans="5:14" x14ac:dyDescent="0.25">
      <c r="E839" s="144"/>
      <c r="F839" s="144"/>
      <c r="M839" s="144"/>
      <c r="N839" s="144"/>
    </row>
    <row r="840" spans="5:14" x14ac:dyDescent="0.25">
      <c r="E840" s="144"/>
      <c r="F840" s="144"/>
      <c r="M840" s="144"/>
      <c r="N840" s="144"/>
    </row>
    <row r="841" spans="5:14" x14ac:dyDescent="0.25">
      <c r="E841" s="144"/>
      <c r="F841" s="144"/>
      <c r="M841" s="144"/>
      <c r="N841" s="144"/>
    </row>
    <row r="842" spans="5:14" x14ac:dyDescent="0.25">
      <c r="E842" s="144"/>
      <c r="F842" s="144"/>
      <c r="M842" s="144"/>
      <c r="N842" s="144"/>
    </row>
    <row r="843" spans="5:14" x14ac:dyDescent="0.25">
      <c r="E843" s="144"/>
      <c r="F843" s="144"/>
      <c r="M843" s="144"/>
      <c r="N843" s="144"/>
    </row>
    <row r="844" spans="5:14" x14ac:dyDescent="0.25">
      <c r="E844" s="144"/>
      <c r="F844" s="144"/>
      <c r="M844" s="144"/>
      <c r="N844" s="144"/>
    </row>
    <row r="845" spans="5:14" x14ac:dyDescent="0.25">
      <c r="E845" s="144"/>
      <c r="F845" s="144"/>
      <c r="M845" s="144"/>
      <c r="N845" s="144"/>
    </row>
    <row r="846" spans="5:14" x14ac:dyDescent="0.25">
      <c r="E846" s="144"/>
      <c r="F846" s="144"/>
      <c r="M846" s="144"/>
      <c r="N846" s="144"/>
    </row>
    <row r="847" spans="5:14" x14ac:dyDescent="0.25">
      <c r="E847" s="144"/>
      <c r="F847" s="144"/>
      <c r="M847" s="144"/>
      <c r="N847" s="144"/>
    </row>
    <row r="848" spans="5:14" x14ac:dyDescent="0.25">
      <c r="E848" s="144"/>
      <c r="F848" s="144"/>
      <c r="M848" s="144"/>
      <c r="N848" s="144"/>
    </row>
    <row r="849" spans="5:14" x14ac:dyDescent="0.25">
      <c r="E849" s="144"/>
      <c r="F849" s="144"/>
      <c r="M849" s="144"/>
      <c r="N849" s="144"/>
    </row>
    <row r="850" spans="5:14" x14ac:dyDescent="0.25">
      <c r="E850" s="144"/>
      <c r="F850" s="144"/>
      <c r="M850" s="144"/>
      <c r="N850" s="144"/>
    </row>
    <row r="851" spans="5:14" x14ac:dyDescent="0.25">
      <c r="E851" s="144"/>
      <c r="F851" s="144"/>
      <c r="M851" s="144"/>
      <c r="N851" s="144"/>
    </row>
    <row r="852" spans="5:14" x14ac:dyDescent="0.25">
      <c r="E852" s="144"/>
      <c r="F852" s="144"/>
      <c r="M852" s="144"/>
      <c r="N852" s="144"/>
    </row>
    <row r="853" spans="5:14" x14ac:dyDescent="0.25">
      <c r="E853" s="144"/>
      <c r="F853" s="144"/>
      <c r="M853" s="144"/>
      <c r="N853" s="144"/>
    </row>
    <row r="854" spans="5:14" x14ac:dyDescent="0.25">
      <c r="E854" s="144"/>
      <c r="F854" s="144"/>
      <c r="M854" s="144"/>
      <c r="N854" s="144"/>
    </row>
    <row r="855" spans="5:14" x14ac:dyDescent="0.25">
      <c r="E855" s="144"/>
      <c r="F855" s="144"/>
      <c r="M855" s="144"/>
      <c r="N855" s="144"/>
    </row>
    <row r="856" spans="5:14" x14ac:dyDescent="0.25">
      <c r="E856" s="144"/>
      <c r="F856" s="144"/>
      <c r="M856" s="144"/>
      <c r="N856" s="144"/>
    </row>
    <row r="857" spans="5:14" x14ac:dyDescent="0.25">
      <c r="E857" s="144"/>
      <c r="F857" s="144"/>
      <c r="M857" s="144"/>
      <c r="N857" s="144"/>
    </row>
    <row r="858" spans="5:14" x14ac:dyDescent="0.25">
      <c r="E858" s="144"/>
      <c r="F858" s="144"/>
      <c r="M858" s="144"/>
      <c r="N858" s="144"/>
    </row>
    <row r="859" spans="5:14" x14ac:dyDescent="0.25">
      <c r="E859" s="144"/>
      <c r="F859" s="144"/>
      <c r="M859" s="144"/>
      <c r="N859" s="144"/>
    </row>
    <row r="860" spans="5:14" x14ac:dyDescent="0.25">
      <c r="E860" s="144"/>
      <c r="F860" s="144"/>
      <c r="M860" s="144"/>
      <c r="N860" s="144"/>
    </row>
    <row r="861" spans="5:14" x14ac:dyDescent="0.25">
      <c r="E861" s="144"/>
      <c r="F861" s="144"/>
      <c r="M861" s="144"/>
      <c r="N861" s="144"/>
    </row>
    <row r="862" spans="5:14" x14ac:dyDescent="0.25">
      <c r="E862" s="144"/>
      <c r="F862" s="144"/>
      <c r="M862" s="144"/>
      <c r="N862" s="144"/>
    </row>
    <row r="863" spans="5:14" x14ac:dyDescent="0.25">
      <c r="E863" s="144"/>
      <c r="F863" s="144"/>
      <c r="M863" s="144"/>
      <c r="N863" s="144"/>
    </row>
    <row r="864" spans="5:14" x14ac:dyDescent="0.25">
      <c r="E864" s="144"/>
      <c r="F864" s="144"/>
      <c r="M864" s="144"/>
      <c r="N864" s="144"/>
    </row>
    <row r="865" spans="5:14" x14ac:dyDescent="0.25">
      <c r="E865" s="144"/>
      <c r="F865" s="144"/>
      <c r="M865" s="144"/>
      <c r="N865" s="144"/>
    </row>
    <row r="866" spans="5:14" x14ac:dyDescent="0.25">
      <c r="E866" s="144"/>
      <c r="F866" s="144"/>
      <c r="M866" s="144"/>
      <c r="N866" s="144"/>
    </row>
    <row r="867" spans="5:14" x14ac:dyDescent="0.25">
      <c r="E867" s="144"/>
      <c r="F867" s="144"/>
      <c r="M867" s="144"/>
      <c r="N867" s="144"/>
    </row>
    <row r="868" spans="5:14" x14ac:dyDescent="0.25">
      <c r="E868" s="144"/>
      <c r="F868" s="144"/>
      <c r="M868" s="144"/>
      <c r="N868" s="144"/>
    </row>
    <row r="869" spans="5:14" x14ac:dyDescent="0.25">
      <c r="E869" s="144"/>
      <c r="F869" s="144"/>
      <c r="M869" s="144"/>
      <c r="N869" s="144"/>
    </row>
    <row r="870" spans="5:14" x14ac:dyDescent="0.25">
      <c r="E870" s="144"/>
      <c r="F870" s="144"/>
      <c r="M870" s="144"/>
      <c r="N870" s="144"/>
    </row>
    <row r="871" spans="5:14" x14ac:dyDescent="0.25">
      <c r="E871" s="144"/>
      <c r="F871" s="144"/>
      <c r="M871" s="144"/>
      <c r="N871" s="144"/>
    </row>
    <row r="872" spans="5:14" x14ac:dyDescent="0.25">
      <c r="E872" s="144"/>
      <c r="F872" s="144"/>
      <c r="M872" s="144"/>
      <c r="N872" s="144"/>
    </row>
    <row r="873" spans="5:14" x14ac:dyDescent="0.25">
      <c r="E873" s="144"/>
      <c r="F873" s="144"/>
      <c r="M873" s="144"/>
      <c r="N873" s="144"/>
    </row>
    <row r="874" spans="5:14" x14ac:dyDescent="0.25">
      <c r="E874" s="144"/>
      <c r="F874" s="144"/>
      <c r="M874" s="144"/>
      <c r="N874" s="144"/>
    </row>
    <row r="875" spans="5:14" x14ac:dyDescent="0.25">
      <c r="E875" s="144"/>
      <c r="F875" s="144"/>
      <c r="M875" s="144"/>
      <c r="N875" s="144"/>
    </row>
    <row r="876" spans="5:14" x14ac:dyDescent="0.25">
      <c r="E876" s="144"/>
      <c r="F876" s="144"/>
      <c r="M876" s="144"/>
      <c r="N876" s="144"/>
    </row>
    <row r="877" spans="5:14" x14ac:dyDescent="0.25">
      <c r="E877" s="144"/>
      <c r="F877" s="144"/>
      <c r="M877" s="144"/>
      <c r="N877" s="144"/>
    </row>
    <row r="878" spans="5:14" x14ac:dyDescent="0.25">
      <c r="E878" s="144"/>
      <c r="F878" s="144"/>
      <c r="M878" s="144"/>
      <c r="N878" s="144"/>
    </row>
    <row r="879" spans="5:14" x14ac:dyDescent="0.25">
      <c r="E879" s="144"/>
      <c r="F879" s="144"/>
      <c r="M879" s="144"/>
      <c r="N879" s="144"/>
    </row>
    <row r="880" spans="5:14" x14ac:dyDescent="0.25">
      <c r="E880" s="144"/>
      <c r="F880" s="144"/>
      <c r="M880" s="144"/>
      <c r="N880" s="144"/>
    </row>
    <row r="881" spans="5:14" x14ac:dyDescent="0.25">
      <c r="E881" s="144"/>
      <c r="F881" s="144"/>
      <c r="M881" s="144"/>
      <c r="N881" s="144"/>
    </row>
    <row r="882" spans="5:14" x14ac:dyDescent="0.25">
      <c r="E882" s="144"/>
      <c r="F882" s="144"/>
      <c r="M882" s="144"/>
      <c r="N882" s="144"/>
    </row>
    <row r="883" spans="5:14" x14ac:dyDescent="0.25">
      <c r="E883" s="144"/>
      <c r="F883" s="144"/>
      <c r="M883" s="144"/>
      <c r="N883" s="144"/>
    </row>
    <row r="884" spans="5:14" x14ac:dyDescent="0.25">
      <c r="E884" s="144"/>
      <c r="F884" s="144"/>
      <c r="M884" s="144"/>
      <c r="N884" s="144"/>
    </row>
    <row r="885" spans="5:14" x14ac:dyDescent="0.25">
      <c r="E885" s="144"/>
      <c r="F885" s="144"/>
      <c r="M885" s="144"/>
      <c r="N885" s="144"/>
    </row>
    <row r="886" spans="5:14" x14ac:dyDescent="0.25">
      <c r="E886" s="144"/>
      <c r="F886" s="144"/>
      <c r="M886" s="144"/>
      <c r="N886" s="144"/>
    </row>
    <row r="887" spans="5:14" x14ac:dyDescent="0.25">
      <c r="E887" s="144"/>
      <c r="F887" s="144"/>
      <c r="M887" s="144"/>
      <c r="N887" s="144"/>
    </row>
    <row r="888" spans="5:14" x14ac:dyDescent="0.25">
      <c r="E888" s="144"/>
      <c r="F888" s="144"/>
      <c r="M888" s="144"/>
      <c r="N888" s="144"/>
    </row>
    <row r="889" spans="5:14" x14ac:dyDescent="0.25">
      <c r="E889" s="144"/>
      <c r="F889" s="144"/>
      <c r="M889" s="144"/>
      <c r="N889" s="144"/>
    </row>
    <row r="890" spans="5:14" x14ac:dyDescent="0.25">
      <c r="E890" s="144"/>
      <c r="F890" s="144"/>
      <c r="M890" s="144"/>
      <c r="N890" s="144"/>
    </row>
    <row r="891" spans="5:14" x14ac:dyDescent="0.25">
      <c r="E891" s="144"/>
      <c r="F891" s="144"/>
      <c r="M891" s="144"/>
      <c r="N891" s="144"/>
    </row>
    <row r="892" spans="5:14" x14ac:dyDescent="0.25">
      <c r="E892" s="144"/>
      <c r="F892" s="144"/>
      <c r="M892" s="144"/>
      <c r="N892" s="144"/>
    </row>
    <row r="893" spans="5:14" x14ac:dyDescent="0.25">
      <c r="E893" s="144"/>
      <c r="F893" s="144"/>
      <c r="M893" s="144"/>
      <c r="N893" s="144"/>
    </row>
    <row r="894" spans="5:14" x14ac:dyDescent="0.25">
      <c r="E894" s="144"/>
      <c r="F894" s="144"/>
      <c r="M894" s="144"/>
      <c r="N894" s="144"/>
    </row>
    <row r="895" spans="5:14" x14ac:dyDescent="0.25">
      <c r="E895" s="144"/>
      <c r="F895" s="144"/>
      <c r="M895" s="144"/>
      <c r="N895" s="144"/>
    </row>
    <row r="896" spans="5:14" x14ac:dyDescent="0.25">
      <c r="E896" s="144"/>
      <c r="F896" s="144"/>
      <c r="M896" s="144"/>
      <c r="N896" s="144"/>
    </row>
    <row r="897" spans="5:14" x14ac:dyDescent="0.25">
      <c r="E897" s="144"/>
      <c r="F897" s="144"/>
      <c r="M897" s="144"/>
      <c r="N897" s="144"/>
    </row>
    <row r="898" spans="5:14" x14ac:dyDescent="0.25">
      <c r="E898" s="144"/>
      <c r="F898" s="144"/>
      <c r="M898" s="144"/>
      <c r="N898" s="144"/>
    </row>
    <row r="899" spans="5:14" x14ac:dyDescent="0.25">
      <c r="E899" s="144"/>
      <c r="F899" s="144"/>
      <c r="M899" s="144"/>
      <c r="N899" s="144"/>
    </row>
    <row r="900" spans="5:14" x14ac:dyDescent="0.25">
      <c r="E900" s="144"/>
      <c r="F900" s="144"/>
      <c r="M900" s="144"/>
      <c r="N900" s="144"/>
    </row>
    <row r="901" spans="5:14" x14ac:dyDescent="0.25">
      <c r="E901" s="144"/>
      <c r="F901" s="144"/>
      <c r="M901" s="144"/>
      <c r="N901" s="144"/>
    </row>
    <row r="902" spans="5:14" x14ac:dyDescent="0.25">
      <c r="E902" s="144"/>
      <c r="F902" s="144"/>
      <c r="M902" s="144"/>
      <c r="N902" s="144"/>
    </row>
    <row r="903" spans="5:14" x14ac:dyDescent="0.25">
      <c r="E903" s="144"/>
      <c r="F903" s="144"/>
      <c r="M903" s="144"/>
      <c r="N903" s="144"/>
    </row>
    <row r="904" spans="5:14" x14ac:dyDescent="0.25">
      <c r="E904" s="144"/>
      <c r="F904" s="144"/>
      <c r="M904" s="144"/>
      <c r="N904" s="144"/>
    </row>
    <row r="905" spans="5:14" x14ac:dyDescent="0.25">
      <c r="E905" s="144"/>
      <c r="F905" s="144"/>
      <c r="M905" s="144"/>
      <c r="N905" s="144"/>
    </row>
    <row r="906" spans="5:14" x14ac:dyDescent="0.25">
      <c r="E906" s="144"/>
      <c r="F906" s="144"/>
      <c r="M906" s="144"/>
      <c r="N906" s="144"/>
    </row>
    <row r="907" spans="5:14" x14ac:dyDescent="0.25">
      <c r="E907" s="144"/>
      <c r="F907" s="144"/>
      <c r="M907" s="144"/>
      <c r="N907" s="144"/>
    </row>
    <row r="908" spans="5:14" x14ac:dyDescent="0.25">
      <c r="E908" s="144"/>
      <c r="F908" s="144"/>
      <c r="M908" s="144"/>
      <c r="N908" s="144"/>
    </row>
    <row r="909" spans="5:14" x14ac:dyDescent="0.25">
      <c r="E909" s="144"/>
      <c r="F909" s="144"/>
      <c r="M909" s="144"/>
      <c r="N909" s="144"/>
    </row>
    <row r="910" spans="5:14" x14ac:dyDescent="0.25">
      <c r="E910" s="144"/>
      <c r="F910" s="144"/>
      <c r="M910" s="144"/>
      <c r="N910" s="144"/>
    </row>
    <row r="911" spans="5:14" x14ac:dyDescent="0.25">
      <c r="E911" s="144"/>
      <c r="F911" s="144"/>
      <c r="M911" s="144"/>
      <c r="N911" s="144"/>
    </row>
    <row r="912" spans="5:14" x14ac:dyDescent="0.25">
      <c r="E912" s="144"/>
      <c r="F912" s="144"/>
      <c r="M912" s="144"/>
      <c r="N912" s="144"/>
    </row>
    <row r="913" spans="5:14" x14ac:dyDescent="0.25">
      <c r="E913" s="144"/>
      <c r="F913" s="144"/>
      <c r="M913" s="144"/>
      <c r="N913" s="144"/>
    </row>
    <row r="914" spans="5:14" x14ac:dyDescent="0.25">
      <c r="E914" s="144"/>
      <c r="F914" s="144"/>
      <c r="M914" s="144"/>
      <c r="N914" s="144"/>
    </row>
    <row r="915" spans="5:14" x14ac:dyDescent="0.25">
      <c r="E915" s="144"/>
      <c r="F915" s="144"/>
      <c r="M915" s="144"/>
      <c r="N915" s="144"/>
    </row>
    <row r="916" spans="5:14" x14ac:dyDescent="0.25">
      <c r="E916" s="144"/>
      <c r="F916" s="144"/>
      <c r="M916" s="144"/>
      <c r="N916" s="144"/>
    </row>
    <row r="917" spans="5:14" x14ac:dyDescent="0.25">
      <c r="E917" s="144"/>
      <c r="F917" s="144"/>
      <c r="M917" s="144"/>
      <c r="N917" s="144"/>
    </row>
    <row r="918" spans="5:14" x14ac:dyDescent="0.25">
      <c r="E918" s="144"/>
      <c r="F918" s="144"/>
      <c r="M918" s="144"/>
      <c r="N918" s="144"/>
    </row>
    <row r="919" spans="5:14" x14ac:dyDescent="0.25">
      <c r="E919" s="144"/>
      <c r="F919" s="144"/>
      <c r="M919" s="144"/>
      <c r="N919" s="144"/>
    </row>
    <row r="920" spans="5:14" x14ac:dyDescent="0.25">
      <c r="E920" s="144"/>
      <c r="F920" s="144"/>
      <c r="M920" s="144"/>
      <c r="N920" s="144"/>
    </row>
    <row r="921" spans="5:14" x14ac:dyDescent="0.25">
      <c r="E921" s="144"/>
      <c r="F921" s="144"/>
      <c r="M921" s="144"/>
      <c r="N921" s="144"/>
    </row>
    <row r="922" spans="5:14" x14ac:dyDescent="0.25">
      <c r="E922" s="144"/>
      <c r="F922" s="144"/>
      <c r="M922" s="144"/>
      <c r="N922" s="144"/>
    </row>
    <row r="923" spans="5:14" x14ac:dyDescent="0.25">
      <c r="E923" s="144"/>
      <c r="F923" s="144"/>
      <c r="M923" s="144"/>
      <c r="N923" s="144"/>
    </row>
    <row r="924" spans="5:14" x14ac:dyDescent="0.25">
      <c r="E924" s="144"/>
      <c r="F924" s="144"/>
      <c r="M924" s="144"/>
      <c r="N924" s="144"/>
    </row>
    <row r="925" spans="5:14" x14ac:dyDescent="0.25">
      <c r="E925" s="144"/>
      <c r="F925" s="144"/>
      <c r="M925" s="144"/>
      <c r="N925" s="144"/>
    </row>
    <row r="926" spans="5:14" x14ac:dyDescent="0.25">
      <c r="E926" s="144"/>
      <c r="F926" s="144"/>
      <c r="M926" s="144"/>
      <c r="N926" s="144"/>
    </row>
    <row r="927" spans="5:14" x14ac:dyDescent="0.25">
      <c r="E927" s="144"/>
      <c r="F927" s="144"/>
      <c r="M927" s="144"/>
      <c r="N927" s="144"/>
    </row>
    <row r="928" spans="5:14" x14ac:dyDescent="0.25">
      <c r="E928" s="144"/>
      <c r="F928" s="144"/>
      <c r="M928" s="144"/>
      <c r="N928" s="144"/>
    </row>
    <row r="929" spans="5:14" x14ac:dyDescent="0.25">
      <c r="E929" s="144"/>
      <c r="F929" s="144"/>
      <c r="M929" s="144"/>
      <c r="N929" s="144"/>
    </row>
    <row r="930" spans="5:14" x14ac:dyDescent="0.25">
      <c r="E930" s="144"/>
      <c r="F930" s="144"/>
      <c r="M930" s="144"/>
      <c r="N930" s="144"/>
    </row>
    <row r="931" spans="5:14" x14ac:dyDescent="0.25">
      <c r="E931" s="144"/>
      <c r="F931" s="144"/>
      <c r="M931" s="144"/>
      <c r="N931" s="144"/>
    </row>
    <row r="932" spans="5:14" x14ac:dyDescent="0.25">
      <c r="E932" s="144"/>
      <c r="F932" s="144"/>
      <c r="M932" s="144"/>
      <c r="N932" s="144"/>
    </row>
    <row r="933" spans="5:14" x14ac:dyDescent="0.25">
      <c r="E933" s="144"/>
      <c r="F933" s="144"/>
      <c r="M933" s="144"/>
      <c r="N933" s="144"/>
    </row>
    <row r="934" spans="5:14" x14ac:dyDescent="0.25">
      <c r="E934" s="144"/>
      <c r="F934" s="144"/>
      <c r="M934" s="144"/>
      <c r="N934" s="144"/>
    </row>
    <row r="935" spans="5:14" x14ac:dyDescent="0.25">
      <c r="E935" s="144"/>
      <c r="F935" s="144"/>
      <c r="M935" s="144"/>
      <c r="N935" s="144"/>
    </row>
    <row r="936" spans="5:14" x14ac:dyDescent="0.25">
      <c r="E936" s="144"/>
      <c r="F936" s="144"/>
      <c r="M936" s="144"/>
      <c r="N936" s="144"/>
    </row>
    <row r="937" spans="5:14" x14ac:dyDescent="0.25">
      <c r="E937" s="144"/>
      <c r="F937" s="144"/>
      <c r="M937" s="144"/>
      <c r="N937" s="144"/>
    </row>
    <row r="938" spans="5:14" x14ac:dyDescent="0.25">
      <c r="E938" s="144"/>
      <c r="F938" s="144"/>
      <c r="M938" s="144"/>
      <c r="N938" s="144"/>
    </row>
    <row r="939" spans="5:14" x14ac:dyDescent="0.25">
      <c r="E939" s="144"/>
      <c r="F939" s="144"/>
      <c r="M939" s="144"/>
      <c r="N939" s="144"/>
    </row>
    <row r="940" spans="5:14" x14ac:dyDescent="0.25">
      <c r="E940" s="144"/>
      <c r="F940" s="144"/>
      <c r="M940" s="144"/>
      <c r="N940" s="144"/>
    </row>
    <row r="941" spans="5:14" x14ac:dyDescent="0.25">
      <c r="E941" s="144"/>
      <c r="F941" s="144"/>
      <c r="M941" s="144"/>
      <c r="N941" s="144"/>
    </row>
    <row r="942" spans="5:14" x14ac:dyDescent="0.25">
      <c r="E942" s="144"/>
      <c r="F942" s="144"/>
      <c r="M942" s="144"/>
      <c r="N942" s="144"/>
    </row>
    <row r="943" spans="5:14" x14ac:dyDescent="0.25">
      <c r="E943" s="144"/>
      <c r="F943" s="144"/>
      <c r="M943" s="144"/>
      <c r="N943" s="144"/>
    </row>
    <row r="944" spans="5:14" x14ac:dyDescent="0.25">
      <c r="E944" s="144"/>
      <c r="F944" s="144"/>
      <c r="M944" s="144"/>
      <c r="N944" s="144"/>
    </row>
    <row r="945" spans="5:14" x14ac:dyDescent="0.25">
      <c r="E945" s="144"/>
      <c r="F945" s="144"/>
      <c r="M945" s="144"/>
      <c r="N945" s="144"/>
    </row>
    <row r="946" spans="5:14" x14ac:dyDescent="0.25">
      <c r="E946" s="144"/>
      <c r="F946" s="144"/>
      <c r="M946" s="144"/>
      <c r="N946" s="144"/>
    </row>
    <row r="947" spans="5:14" x14ac:dyDescent="0.25">
      <c r="E947" s="144"/>
      <c r="F947" s="144"/>
      <c r="M947" s="144"/>
      <c r="N947" s="144"/>
    </row>
    <row r="948" spans="5:14" x14ac:dyDescent="0.25">
      <c r="E948" s="144"/>
      <c r="F948" s="144"/>
      <c r="M948" s="144"/>
      <c r="N948" s="144"/>
    </row>
    <row r="949" spans="5:14" x14ac:dyDescent="0.25">
      <c r="E949" s="144"/>
      <c r="F949" s="144"/>
      <c r="M949" s="144"/>
      <c r="N949" s="144"/>
    </row>
    <row r="950" spans="5:14" x14ac:dyDescent="0.25">
      <c r="E950" s="144"/>
      <c r="F950" s="144"/>
      <c r="M950" s="144"/>
      <c r="N950" s="144"/>
    </row>
    <row r="951" spans="5:14" x14ac:dyDescent="0.25">
      <c r="E951" s="144"/>
      <c r="F951" s="144"/>
      <c r="M951" s="144"/>
      <c r="N951" s="144"/>
    </row>
    <row r="952" spans="5:14" x14ac:dyDescent="0.25">
      <c r="E952" s="144"/>
      <c r="F952" s="144"/>
      <c r="M952" s="144"/>
      <c r="N952" s="144"/>
    </row>
    <row r="953" spans="5:14" x14ac:dyDescent="0.25">
      <c r="E953" s="144"/>
      <c r="F953" s="144"/>
      <c r="M953" s="144"/>
      <c r="N953" s="144"/>
    </row>
    <row r="954" spans="5:14" x14ac:dyDescent="0.25">
      <c r="E954" s="144"/>
      <c r="F954" s="144"/>
      <c r="M954" s="144"/>
      <c r="N954" s="144"/>
    </row>
    <row r="955" spans="5:14" x14ac:dyDescent="0.25">
      <c r="E955" s="144"/>
      <c r="F955" s="144"/>
      <c r="M955" s="144"/>
      <c r="N955" s="144"/>
    </row>
    <row r="956" spans="5:14" x14ac:dyDescent="0.25">
      <c r="E956" s="144"/>
      <c r="F956" s="144"/>
      <c r="M956" s="144"/>
      <c r="N956" s="144"/>
    </row>
    <row r="957" spans="5:14" x14ac:dyDescent="0.25">
      <c r="E957" s="144"/>
      <c r="F957" s="144"/>
      <c r="M957" s="144"/>
      <c r="N957" s="144"/>
    </row>
    <row r="958" spans="5:14" x14ac:dyDescent="0.25">
      <c r="E958" s="144"/>
      <c r="F958" s="144"/>
      <c r="M958" s="144"/>
      <c r="N958" s="144"/>
    </row>
    <row r="959" spans="5:14" x14ac:dyDescent="0.25">
      <c r="E959" s="144"/>
      <c r="F959" s="144"/>
      <c r="M959" s="144"/>
      <c r="N959" s="144"/>
    </row>
    <row r="960" spans="5:14" x14ac:dyDescent="0.25">
      <c r="E960" s="144"/>
      <c r="F960" s="144"/>
      <c r="M960" s="144"/>
      <c r="N960" s="144"/>
    </row>
    <row r="961" spans="5:14" x14ac:dyDescent="0.25">
      <c r="E961" s="144"/>
      <c r="F961" s="144"/>
      <c r="M961" s="144"/>
      <c r="N961" s="144"/>
    </row>
    <row r="962" spans="5:14" x14ac:dyDescent="0.25">
      <c r="E962" s="144"/>
      <c r="F962" s="144"/>
      <c r="M962" s="144"/>
      <c r="N962" s="144"/>
    </row>
    <row r="963" spans="5:14" x14ac:dyDescent="0.25">
      <c r="E963" s="144"/>
      <c r="F963" s="144"/>
      <c r="M963" s="144"/>
      <c r="N963" s="144"/>
    </row>
    <row r="964" spans="5:14" x14ac:dyDescent="0.25">
      <c r="E964" s="144"/>
      <c r="F964" s="144"/>
      <c r="M964" s="144"/>
      <c r="N964" s="144"/>
    </row>
    <row r="965" spans="5:14" x14ac:dyDescent="0.25">
      <c r="E965" s="144"/>
      <c r="F965" s="144"/>
      <c r="M965" s="144"/>
      <c r="N965" s="144"/>
    </row>
    <row r="966" spans="5:14" x14ac:dyDescent="0.25">
      <c r="E966" s="144"/>
      <c r="F966" s="144"/>
      <c r="M966" s="144"/>
      <c r="N966" s="144"/>
    </row>
    <row r="967" spans="5:14" x14ac:dyDescent="0.25">
      <c r="E967" s="144"/>
      <c r="F967" s="144"/>
      <c r="M967" s="144"/>
      <c r="N967" s="144"/>
    </row>
    <row r="968" spans="5:14" x14ac:dyDescent="0.25">
      <c r="E968" s="144"/>
      <c r="F968" s="144"/>
      <c r="M968" s="144"/>
      <c r="N968" s="144"/>
    </row>
    <row r="969" spans="5:14" x14ac:dyDescent="0.25">
      <c r="E969" s="144"/>
      <c r="F969" s="144"/>
      <c r="M969" s="144"/>
      <c r="N969" s="144"/>
    </row>
    <row r="970" spans="5:14" x14ac:dyDescent="0.25">
      <c r="E970" s="144"/>
      <c r="F970" s="144"/>
      <c r="M970" s="144"/>
      <c r="N970" s="144"/>
    </row>
    <row r="971" spans="5:14" x14ac:dyDescent="0.25">
      <c r="E971" s="144"/>
      <c r="F971" s="144"/>
      <c r="M971" s="144"/>
      <c r="N971" s="144"/>
    </row>
    <row r="972" spans="5:14" x14ac:dyDescent="0.25">
      <c r="E972" s="144"/>
      <c r="F972" s="144"/>
      <c r="M972" s="144"/>
      <c r="N972" s="144"/>
    </row>
    <row r="973" spans="5:14" x14ac:dyDescent="0.25">
      <c r="E973" s="144"/>
      <c r="F973" s="144"/>
      <c r="M973" s="144"/>
      <c r="N973" s="144"/>
    </row>
    <row r="974" spans="5:14" x14ac:dyDescent="0.25">
      <c r="E974" s="144"/>
      <c r="F974" s="144"/>
      <c r="M974" s="144"/>
      <c r="N974" s="144"/>
    </row>
    <row r="975" spans="5:14" x14ac:dyDescent="0.25">
      <c r="E975" s="144"/>
      <c r="F975" s="144"/>
      <c r="M975" s="144"/>
      <c r="N975" s="144"/>
    </row>
    <row r="976" spans="5:14" x14ac:dyDescent="0.25">
      <c r="E976" s="144"/>
      <c r="F976" s="144"/>
      <c r="M976" s="144"/>
      <c r="N976" s="144"/>
    </row>
    <row r="977" spans="5:14" x14ac:dyDescent="0.25">
      <c r="E977" s="144"/>
      <c r="F977" s="144"/>
      <c r="M977" s="144"/>
      <c r="N977" s="144"/>
    </row>
    <row r="978" spans="5:14" x14ac:dyDescent="0.25">
      <c r="E978" s="144"/>
      <c r="F978" s="144"/>
      <c r="M978" s="144"/>
      <c r="N978" s="144"/>
    </row>
    <row r="979" spans="5:14" x14ac:dyDescent="0.25">
      <c r="E979" s="144"/>
      <c r="F979" s="144"/>
      <c r="M979" s="144"/>
      <c r="N979" s="144"/>
    </row>
    <row r="980" spans="5:14" x14ac:dyDescent="0.25">
      <c r="E980" s="144"/>
      <c r="F980" s="144"/>
      <c r="M980" s="144"/>
      <c r="N980" s="144"/>
    </row>
    <row r="981" spans="5:14" x14ac:dyDescent="0.25">
      <c r="E981" s="144"/>
      <c r="F981" s="144"/>
      <c r="M981" s="144"/>
      <c r="N981" s="144"/>
    </row>
    <row r="982" spans="5:14" x14ac:dyDescent="0.25">
      <c r="E982" s="144"/>
      <c r="F982" s="144"/>
      <c r="M982" s="144"/>
      <c r="N982" s="144"/>
    </row>
    <row r="983" spans="5:14" x14ac:dyDescent="0.25">
      <c r="E983" s="144"/>
      <c r="F983" s="144"/>
      <c r="M983" s="144"/>
      <c r="N983" s="144"/>
    </row>
    <row r="984" spans="5:14" x14ac:dyDescent="0.25">
      <c r="E984" s="144"/>
      <c r="F984" s="144"/>
      <c r="M984" s="144"/>
      <c r="N984" s="144"/>
    </row>
    <row r="985" spans="5:14" x14ac:dyDescent="0.25">
      <c r="E985" s="144"/>
      <c r="F985" s="144"/>
      <c r="M985" s="144"/>
      <c r="N985" s="144"/>
    </row>
    <row r="986" spans="5:14" x14ac:dyDescent="0.25">
      <c r="E986" s="144"/>
      <c r="F986" s="144"/>
      <c r="M986" s="144"/>
      <c r="N986" s="144"/>
    </row>
    <row r="987" spans="5:14" x14ac:dyDescent="0.25">
      <c r="E987" s="144"/>
      <c r="F987" s="144"/>
      <c r="M987" s="144"/>
      <c r="N987" s="144"/>
    </row>
    <row r="988" spans="5:14" x14ac:dyDescent="0.25">
      <c r="E988" s="144"/>
      <c r="F988" s="144"/>
      <c r="M988" s="144"/>
      <c r="N988" s="144"/>
    </row>
    <row r="989" spans="5:14" x14ac:dyDescent="0.25">
      <c r="E989" s="144"/>
      <c r="F989" s="144"/>
      <c r="M989" s="144"/>
      <c r="N989" s="144"/>
    </row>
    <row r="990" spans="5:14" x14ac:dyDescent="0.25">
      <c r="E990" s="144"/>
      <c r="F990" s="144"/>
      <c r="M990" s="144"/>
      <c r="N990" s="144"/>
    </row>
    <row r="991" spans="5:14" x14ac:dyDescent="0.25">
      <c r="E991" s="144"/>
      <c r="F991" s="144"/>
      <c r="M991" s="144"/>
      <c r="N991" s="144"/>
    </row>
    <row r="992" spans="5:14" x14ac:dyDescent="0.25">
      <c r="E992" s="144"/>
      <c r="F992" s="144"/>
      <c r="M992" s="144"/>
      <c r="N992" s="144"/>
    </row>
    <row r="993" spans="5:14" x14ac:dyDescent="0.25">
      <c r="E993" s="144"/>
      <c r="F993" s="144"/>
      <c r="M993" s="144"/>
      <c r="N993" s="144"/>
    </row>
    <row r="994" spans="5:14" x14ac:dyDescent="0.25">
      <c r="E994" s="144"/>
      <c r="F994" s="144"/>
      <c r="M994" s="144"/>
      <c r="N994" s="144"/>
    </row>
    <row r="995" spans="5:14" x14ac:dyDescent="0.25">
      <c r="E995" s="144"/>
      <c r="F995" s="144"/>
      <c r="M995" s="144"/>
      <c r="N995" s="144"/>
    </row>
    <row r="996" spans="5:14" x14ac:dyDescent="0.25">
      <c r="E996" s="144"/>
      <c r="F996" s="144"/>
      <c r="M996" s="144"/>
      <c r="N996" s="144"/>
    </row>
    <row r="997" spans="5:14" x14ac:dyDescent="0.25">
      <c r="E997" s="144"/>
      <c r="F997" s="144"/>
      <c r="M997" s="144"/>
      <c r="N997" s="144"/>
    </row>
    <row r="998" spans="5:14" x14ac:dyDescent="0.25">
      <c r="E998" s="144"/>
      <c r="F998" s="144"/>
      <c r="M998" s="144"/>
      <c r="N998" s="144"/>
    </row>
    <row r="999" spans="5:14" x14ac:dyDescent="0.25">
      <c r="E999" s="144"/>
      <c r="F999" s="144"/>
      <c r="M999" s="144"/>
      <c r="N999" s="144"/>
    </row>
    <row r="1000" spans="5:14" x14ac:dyDescent="0.25">
      <c r="E1000" s="144"/>
      <c r="F1000" s="144"/>
      <c r="M1000" s="144"/>
      <c r="N1000" s="144"/>
    </row>
    <row r="1001" spans="5:14" x14ac:dyDescent="0.25">
      <c r="E1001" s="144"/>
      <c r="F1001" s="144"/>
      <c r="M1001" s="144"/>
      <c r="N1001" s="144"/>
    </row>
    <row r="1002" spans="5:14" x14ac:dyDescent="0.25">
      <c r="E1002" s="144"/>
      <c r="F1002" s="144"/>
      <c r="M1002" s="144"/>
      <c r="N1002" s="144"/>
    </row>
    <row r="1003" spans="5:14" x14ac:dyDescent="0.25">
      <c r="E1003" s="144"/>
      <c r="F1003" s="144"/>
      <c r="M1003" s="144"/>
      <c r="N1003" s="144"/>
    </row>
    <row r="1004" spans="5:14" x14ac:dyDescent="0.25">
      <c r="E1004" s="144"/>
      <c r="F1004" s="144"/>
      <c r="M1004" s="144"/>
      <c r="N1004" s="144"/>
    </row>
    <row r="1005" spans="5:14" x14ac:dyDescent="0.25">
      <c r="E1005" s="144"/>
      <c r="F1005" s="144"/>
      <c r="M1005" s="144"/>
      <c r="N1005" s="144"/>
    </row>
    <row r="1006" spans="5:14" x14ac:dyDescent="0.25">
      <c r="E1006" s="144"/>
      <c r="F1006" s="144"/>
      <c r="M1006" s="144"/>
      <c r="N1006" s="144"/>
    </row>
    <row r="1007" spans="5:14" x14ac:dyDescent="0.25">
      <c r="E1007" s="144"/>
      <c r="F1007" s="144"/>
      <c r="M1007" s="144"/>
      <c r="N1007" s="144"/>
    </row>
    <row r="1008" spans="5:14" x14ac:dyDescent="0.25">
      <c r="E1008" s="144"/>
      <c r="F1008" s="144"/>
      <c r="M1008" s="144"/>
      <c r="N1008" s="144"/>
    </row>
    <row r="1009" spans="5:14" x14ac:dyDescent="0.25">
      <c r="E1009" s="144"/>
      <c r="F1009" s="144"/>
      <c r="M1009" s="144"/>
      <c r="N1009" s="144"/>
    </row>
    <row r="1010" spans="5:14" x14ac:dyDescent="0.25">
      <c r="E1010" s="144"/>
      <c r="F1010" s="144"/>
      <c r="M1010" s="144"/>
      <c r="N1010" s="144"/>
    </row>
    <row r="1011" spans="5:14" x14ac:dyDescent="0.25">
      <c r="E1011" s="144"/>
      <c r="F1011" s="144"/>
      <c r="M1011" s="144"/>
      <c r="N1011" s="144"/>
    </row>
    <row r="1012" spans="5:14" x14ac:dyDescent="0.25">
      <c r="E1012" s="144"/>
      <c r="F1012" s="144"/>
      <c r="M1012" s="144"/>
      <c r="N1012" s="144"/>
    </row>
    <row r="1013" spans="5:14" x14ac:dyDescent="0.25">
      <c r="E1013" s="144"/>
      <c r="F1013" s="144"/>
      <c r="M1013" s="144"/>
      <c r="N1013" s="144"/>
    </row>
    <row r="1014" spans="5:14" x14ac:dyDescent="0.25">
      <c r="E1014" s="144"/>
      <c r="F1014" s="144"/>
      <c r="M1014" s="144"/>
      <c r="N1014" s="144"/>
    </row>
    <row r="1015" spans="5:14" x14ac:dyDescent="0.25">
      <c r="E1015" s="144"/>
      <c r="F1015" s="144"/>
      <c r="M1015" s="144"/>
      <c r="N1015" s="144"/>
    </row>
    <row r="1016" spans="5:14" x14ac:dyDescent="0.25">
      <c r="E1016" s="144"/>
      <c r="F1016" s="144"/>
      <c r="M1016" s="144"/>
      <c r="N1016" s="144"/>
    </row>
    <row r="1017" spans="5:14" x14ac:dyDescent="0.25">
      <c r="E1017" s="144"/>
      <c r="F1017" s="144"/>
      <c r="M1017" s="144"/>
      <c r="N1017" s="144"/>
    </row>
    <row r="1018" spans="5:14" x14ac:dyDescent="0.25">
      <c r="E1018" s="144"/>
      <c r="F1018" s="144"/>
      <c r="M1018" s="144"/>
      <c r="N1018" s="144"/>
    </row>
    <row r="1019" spans="5:14" x14ac:dyDescent="0.25">
      <c r="E1019" s="144"/>
      <c r="F1019" s="144"/>
      <c r="M1019" s="144"/>
      <c r="N1019" s="144"/>
    </row>
    <row r="1020" spans="5:14" x14ac:dyDescent="0.25">
      <c r="E1020" s="144"/>
      <c r="F1020" s="144"/>
      <c r="M1020" s="144"/>
      <c r="N1020" s="144"/>
    </row>
    <row r="1021" spans="5:14" x14ac:dyDescent="0.25">
      <c r="E1021" s="144"/>
      <c r="F1021" s="144"/>
      <c r="M1021" s="144"/>
      <c r="N1021" s="144"/>
    </row>
    <row r="1022" spans="5:14" x14ac:dyDescent="0.25">
      <c r="E1022" s="144"/>
      <c r="F1022" s="144"/>
      <c r="M1022" s="144"/>
      <c r="N1022" s="144"/>
    </row>
    <row r="1023" spans="5:14" x14ac:dyDescent="0.25">
      <c r="E1023" s="144"/>
      <c r="F1023" s="144"/>
      <c r="M1023" s="144"/>
      <c r="N1023" s="144"/>
    </row>
    <row r="1024" spans="5:14" x14ac:dyDescent="0.25">
      <c r="E1024" s="144"/>
      <c r="F1024" s="144"/>
      <c r="M1024" s="144"/>
      <c r="N1024" s="144"/>
    </row>
    <row r="1025" spans="5:14" x14ac:dyDescent="0.25">
      <c r="E1025" s="144"/>
      <c r="F1025" s="144"/>
      <c r="M1025" s="144"/>
      <c r="N1025" s="144"/>
    </row>
    <row r="1026" spans="5:14" x14ac:dyDescent="0.25">
      <c r="E1026" s="144"/>
      <c r="F1026" s="144"/>
      <c r="M1026" s="144"/>
      <c r="N1026" s="144"/>
    </row>
    <row r="1027" spans="5:14" x14ac:dyDescent="0.25">
      <c r="E1027" s="144"/>
      <c r="F1027" s="144"/>
      <c r="M1027" s="144"/>
      <c r="N1027" s="144"/>
    </row>
    <row r="1028" spans="5:14" x14ac:dyDescent="0.25">
      <c r="E1028" s="144"/>
      <c r="F1028" s="144"/>
      <c r="M1028" s="144"/>
      <c r="N1028" s="144"/>
    </row>
    <row r="1029" spans="5:14" x14ac:dyDescent="0.25">
      <c r="E1029" s="144"/>
      <c r="F1029" s="144"/>
      <c r="M1029" s="144"/>
      <c r="N1029" s="144"/>
    </row>
    <row r="1030" spans="5:14" x14ac:dyDescent="0.25">
      <c r="E1030" s="144"/>
      <c r="F1030" s="144"/>
      <c r="M1030" s="144"/>
      <c r="N1030" s="144"/>
    </row>
    <row r="1031" spans="5:14" x14ac:dyDescent="0.25">
      <c r="E1031" s="144"/>
      <c r="F1031" s="144"/>
      <c r="M1031" s="144"/>
      <c r="N1031" s="144"/>
    </row>
    <row r="1032" spans="5:14" x14ac:dyDescent="0.25">
      <c r="E1032" s="144"/>
      <c r="F1032" s="144"/>
      <c r="M1032" s="144"/>
      <c r="N1032" s="144"/>
    </row>
    <row r="1033" spans="5:14" x14ac:dyDescent="0.25">
      <c r="E1033" s="144"/>
      <c r="F1033" s="144"/>
      <c r="M1033" s="144"/>
      <c r="N1033" s="144"/>
    </row>
    <row r="1034" spans="5:14" x14ac:dyDescent="0.25">
      <c r="E1034" s="144"/>
      <c r="F1034" s="144"/>
      <c r="M1034" s="144"/>
      <c r="N1034" s="144"/>
    </row>
    <row r="1035" spans="5:14" x14ac:dyDescent="0.25">
      <c r="E1035" s="144"/>
      <c r="F1035" s="144"/>
      <c r="M1035" s="144"/>
      <c r="N1035" s="144"/>
    </row>
    <row r="1036" spans="5:14" x14ac:dyDescent="0.25">
      <c r="E1036" s="144"/>
      <c r="F1036" s="144"/>
      <c r="M1036" s="144"/>
      <c r="N1036" s="144"/>
    </row>
    <row r="1037" spans="5:14" x14ac:dyDescent="0.25">
      <c r="E1037" s="144"/>
      <c r="F1037" s="144"/>
      <c r="M1037" s="144"/>
      <c r="N1037" s="144"/>
    </row>
    <row r="1038" spans="5:14" x14ac:dyDescent="0.25">
      <c r="E1038" s="144"/>
      <c r="F1038" s="144"/>
      <c r="M1038" s="144"/>
      <c r="N1038" s="144"/>
    </row>
    <row r="1039" spans="5:14" x14ac:dyDescent="0.25">
      <c r="E1039" s="144"/>
      <c r="F1039" s="144"/>
      <c r="M1039" s="144"/>
      <c r="N1039" s="144"/>
    </row>
    <row r="1040" spans="5:14" x14ac:dyDescent="0.25">
      <c r="E1040" s="144"/>
      <c r="F1040" s="144"/>
      <c r="M1040" s="144"/>
      <c r="N1040" s="144"/>
    </row>
    <row r="1041" spans="5:14" x14ac:dyDescent="0.25">
      <c r="E1041" s="144"/>
      <c r="F1041" s="144"/>
      <c r="M1041" s="144"/>
      <c r="N1041" s="144"/>
    </row>
    <row r="1042" spans="5:14" x14ac:dyDescent="0.25">
      <c r="E1042" s="144"/>
      <c r="F1042" s="144"/>
      <c r="M1042" s="144"/>
      <c r="N1042" s="144"/>
    </row>
    <row r="1043" spans="5:14" x14ac:dyDescent="0.25">
      <c r="E1043" s="144"/>
      <c r="F1043" s="144"/>
      <c r="M1043" s="144"/>
      <c r="N1043" s="144"/>
    </row>
    <row r="1044" spans="5:14" x14ac:dyDescent="0.25">
      <c r="E1044" s="144"/>
      <c r="F1044" s="144"/>
      <c r="M1044" s="144"/>
      <c r="N1044" s="144"/>
    </row>
    <row r="1045" spans="5:14" x14ac:dyDescent="0.25">
      <c r="E1045" s="144"/>
      <c r="F1045" s="144"/>
      <c r="M1045" s="144"/>
      <c r="N1045" s="144"/>
    </row>
    <row r="1046" spans="5:14" x14ac:dyDescent="0.25">
      <c r="E1046" s="144"/>
      <c r="F1046" s="144"/>
      <c r="M1046" s="144"/>
      <c r="N1046" s="144"/>
    </row>
    <row r="1047" spans="5:14" x14ac:dyDescent="0.25">
      <c r="E1047" s="144"/>
      <c r="F1047" s="144"/>
      <c r="M1047" s="144"/>
      <c r="N1047" s="144"/>
    </row>
    <row r="1048" spans="5:14" x14ac:dyDescent="0.25">
      <c r="E1048" s="144"/>
      <c r="F1048" s="144"/>
      <c r="M1048" s="144"/>
      <c r="N1048" s="144"/>
    </row>
    <row r="1049" spans="5:14" x14ac:dyDescent="0.25">
      <c r="E1049" s="144"/>
      <c r="F1049" s="144"/>
      <c r="M1049" s="144"/>
      <c r="N1049" s="144"/>
    </row>
    <row r="1050" spans="5:14" x14ac:dyDescent="0.25">
      <c r="E1050" s="144"/>
      <c r="F1050" s="144"/>
      <c r="M1050" s="144"/>
      <c r="N1050" s="144"/>
    </row>
    <row r="1051" spans="5:14" x14ac:dyDescent="0.25">
      <c r="E1051" s="144"/>
      <c r="F1051" s="144"/>
      <c r="M1051" s="144"/>
      <c r="N1051" s="144"/>
    </row>
    <row r="1052" spans="5:14" x14ac:dyDescent="0.25">
      <c r="E1052" s="144"/>
      <c r="F1052" s="144"/>
      <c r="M1052" s="144"/>
      <c r="N1052" s="144"/>
    </row>
    <row r="1053" spans="5:14" x14ac:dyDescent="0.25">
      <c r="E1053" s="144"/>
      <c r="F1053" s="144"/>
      <c r="M1053" s="144"/>
      <c r="N1053" s="144"/>
    </row>
    <row r="1054" spans="5:14" x14ac:dyDescent="0.25">
      <c r="E1054" s="144"/>
      <c r="F1054" s="144"/>
      <c r="M1054" s="144"/>
      <c r="N1054" s="144"/>
    </row>
    <row r="1055" spans="5:14" x14ac:dyDescent="0.25">
      <c r="E1055" s="144"/>
      <c r="F1055" s="144"/>
      <c r="M1055" s="144"/>
      <c r="N1055" s="144"/>
    </row>
    <row r="1056" spans="5:14" x14ac:dyDescent="0.25">
      <c r="E1056" s="144"/>
      <c r="F1056" s="144"/>
      <c r="M1056" s="144"/>
      <c r="N1056" s="144"/>
    </row>
    <row r="1057" spans="5:14" x14ac:dyDescent="0.25">
      <c r="E1057" s="144"/>
      <c r="F1057" s="144"/>
      <c r="M1057" s="144"/>
      <c r="N1057" s="144"/>
    </row>
    <row r="1058" spans="5:14" x14ac:dyDescent="0.25">
      <c r="E1058" s="144"/>
      <c r="F1058" s="144"/>
      <c r="M1058" s="144"/>
      <c r="N1058" s="144"/>
    </row>
    <row r="1059" spans="5:14" x14ac:dyDescent="0.25">
      <c r="E1059" s="144"/>
      <c r="F1059" s="144"/>
      <c r="M1059" s="144"/>
      <c r="N1059" s="144"/>
    </row>
    <row r="1060" spans="5:14" x14ac:dyDescent="0.25">
      <c r="E1060" s="144"/>
      <c r="F1060" s="144"/>
      <c r="M1060" s="144"/>
      <c r="N1060" s="144"/>
    </row>
    <row r="1061" spans="5:14" x14ac:dyDescent="0.25">
      <c r="E1061" s="144"/>
      <c r="F1061" s="144"/>
      <c r="M1061" s="144"/>
      <c r="N1061" s="144"/>
    </row>
    <row r="1062" spans="5:14" x14ac:dyDescent="0.25">
      <c r="E1062" s="144"/>
      <c r="F1062" s="144"/>
      <c r="M1062" s="144"/>
      <c r="N1062" s="144"/>
    </row>
    <row r="1063" spans="5:14" x14ac:dyDescent="0.25">
      <c r="E1063" s="144"/>
      <c r="F1063" s="144"/>
      <c r="M1063" s="144"/>
      <c r="N1063" s="144"/>
    </row>
    <row r="1064" spans="5:14" x14ac:dyDescent="0.25">
      <c r="E1064" s="144"/>
      <c r="F1064" s="144"/>
      <c r="M1064" s="144"/>
      <c r="N1064" s="144"/>
    </row>
    <row r="1065" spans="5:14" x14ac:dyDescent="0.25">
      <c r="E1065" s="144"/>
      <c r="F1065" s="144"/>
      <c r="M1065" s="144"/>
      <c r="N1065" s="144"/>
    </row>
    <row r="1066" spans="5:14" x14ac:dyDescent="0.25">
      <c r="E1066" s="144"/>
      <c r="F1066" s="144"/>
      <c r="M1066" s="144"/>
      <c r="N1066" s="144"/>
    </row>
    <row r="1067" spans="5:14" x14ac:dyDescent="0.25">
      <c r="E1067" s="144"/>
      <c r="F1067" s="144"/>
      <c r="M1067" s="144"/>
      <c r="N1067" s="144"/>
    </row>
    <row r="1068" spans="5:14" x14ac:dyDescent="0.25">
      <c r="E1068" s="144"/>
      <c r="F1068" s="144"/>
      <c r="M1068" s="144"/>
      <c r="N1068" s="144"/>
    </row>
    <row r="1069" spans="5:14" x14ac:dyDescent="0.25">
      <c r="E1069" s="144"/>
      <c r="F1069" s="144"/>
      <c r="M1069" s="144"/>
      <c r="N1069" s="144"/>
    </row>
    <row r="1070" spans="5:14" x14ac:dyDescent="0.25">
      <c r="E1070" s="144"/>
      <c r="F1070" s="144"/>
      <c r="M1070" s="144"/>
      <c r="N1070" s="144"/>
    </row>
    <row r="1071" spans="5:14" x14ac:dyDescent="0.25">
      <c r="E1071" s="144"/>
      <c r="F1071" s="144"/>
      <c r="M1071" s="144"/>
      <c r="N1071" s="144"/>
    </row>
    <row r="1072" spans="5:14" x14ac:dyDescent="0.25">
      <c r="E1072" s="144"/>
      <c r="F1072" s="144"/>
      <c r="M1072" s="144"/>
      <c r="N1072" s="144"/>
    </row>
    <row r="1073" spans="5:14" x14ac:dyDescent="0.25">
      <c r="E1073" s="144"/>
      <c r="F1073" s="144"/>
      <c r="M1073" s="144"/>
      <c r="N1073" s="144"/>
    </row>
    <row r="1074" spans="5:14" x14ac:dyDescent="0.25">
      <c r="E1074" s="144"/>
      <c r="F1074" s="144"/>
      <c r="M1074" s="144"/>
      <c r="N1074" s="144"/>
    </row>
    <row r="1075" spans="5:14" x14ac:dyDescent="0.25">
      <c r="E1075" s="144"/>
      <c r="F1075" s="144"/>
      <c r="M1075" s="144"/>
      <c r="N1075" s="144"/>
    </row>
    <row r="1076" spans="5:14" x14ac:dyDescent="0.25">
      <c r="E1076" s="144"/>
      <c r="F1076" s="144"/>
      <c r="M1076" s="144"/>
      <c r="N1076" s="144"/>
    </row>
    <row r="1077" spans="5:14" x14ac:dyDescent="0.25">
      <c r="E1077" s="144"/>
      <c r="F1077" s="144"/>
      <c r="M1077" s="144"/>
      <c r="N1077" s="144"/>
    </row>
    <row r="1078" spans="5:14" x14ac:dyDescent="0.25">
      <c r="E1078" s="144"/>
      <c r="F1078" s="144"/>
      <c r="M1078" s="144"/>
      <c r="N1078" s="144"/>
    </row>
    <row r="1079" spans="5:14" x14ac:dyDescent="0.25">
      <c r="E1079" s="144"/>
      <c r="F1079" s="144"/>
      <c r="M1079" s="144"/>
      <c r="N1079" s="144"/>
    </row>
    <row r="1080" spans="5:14" x14ac:dyDescent="0.25">
      <c r="E1080" s="144"/>
      <c r="F1080" s="144"/>
      <c r="M1080" s="144"/>
      <c r="N1080" s="144"/>
    </row>
    <row r="1081" spans="5:14" x14ac:dyDescent="0.25">
      <c r="E1081" s="144"/>
      <c r="F1081" s="144"/>
      <c r="M1081" s="144"/>
      <c r="N1081" s="144"/>
    </row>
    <row r="1082" spans="5:14" x14ac:dyDescent="0.25">
      <c r="E1082" s="144"/>
      <c r="F1082" s="144"/>
      <c r="M1082" s="144"/>
      <c r="N1082" s="144"/>
    </row>
    <row r="1083" spans="5:14" x14ac:dyDescent="0.25">
      <c r="E1083" s="144"/>
      <c r="F1083" s="144"/>
      <c r="M1083" s="144"/>
      <c r="N1083" s="144"/>
    </row>
    <row r="1084" spans="5:14" x14ac:dyDescent="0.25">
      <c r="E1084" s="144"/>
      <c r="F1084" s="144"/>
      <c r="M1084" s="144"/>
      <c r="N1084" s="144"/>
    </row>
    <row r="1085" spans="5:14" x14ac:dyDescent="0.25">
      <c r="E1085" s="144"/>
      <c r="F1085" s="144"/>
      <c r="M1085" s="144"/>
      <c r="N1085" s="144"/>
    </row>
    <row r="1086" spans="5:14" x14ac:dyDescent="0.25">
      <c r="E1086" s="144"/>
      <c r="F1086" s="144"/>
      <c r="M1086" s="144"/>
      <c r="N1086" s="144"/>
    </row>
    <row r="1087" spans="5:14" x14ac:dyDescent="0.25">
      <c r="E1087" s="144"/>
      <c r="F1087" s="144"/>
      <c r="M1087" s="144"/>
      <c r="N1087" s="144"/>
    </row>
    <row r="1088" spans="5:14" x14ac:dyDescent="0.25">
      <c r="E1088" s="144"/>
      <c r="F1088" s="144"/>
      <c r="M1088" s="144"/>
      <c r="N1088" s="144"/>
    </row>
    <row r="1089" spans="5:14" x14ac:dyDescent="0.25">
      <c r="E1089" s="144"/>
      <c r="F1089" s="144"/>
      <c r="M1089" s="144"/>
      <c r="N1089" s="144"/>
    </row>
    <row r="1090" spans="5:14" x14ac:dyDescent="0.25">
      <c r="E1090" s="144"/>
      <c r="F1090" s="144"/>
      <c r="M1090" s="144"/>
      <c r="N1090" s="144"/>
    </row>
    <row r="1091" spans="5:14" x14ac:dyDescent="0.25">
      <c r="E1091" s="144"/>
      <c r="F1091" s="144"/>
      <c r="M1091" s="144"/>
      <c r="N1091" s="144"/>
    </row>
    <row r="1092" spans="5:14" x14ac:dyDescent="0.25">
      <c r="E1092" s="144"/>
      <c r="F1092" s="144"/>
      <c r="M1092" s="144"/>
      <c r="N1092" s="144"/>
    </row>
    <row r="1093" spans="5:14" x14ac:dyDescent="0.25">
      <c r="E1093" s="144"/>
      <c r="F1093" s="144"/>
      <c r="M1093" s="144"/>
      <c r="N1093" s="144"/>
    </row>
    <row r="1094" spans="5:14" x14ac:dyDescent="0.25">
      <c r="E1094" s="144"/>
      <c r="F1094" s="144"/>
      <c r="M1094" s="144"/>
      <c r="N1094" s="144"/>
    </row>
    <row r="1095" spans="5:14" x14ac:dyDescent="0.25">
      <c r="E1095" s="144"/>
      <c r="F1095" s="144"/>
      <c r="M1095" s="144"/>
      <c r="N1095" s="144"/>
    </row>
  </sheetData>
  <mergeCells count="3">
    <mergeCell ref="B3:I3"/>
    <mergeCell ref="J3:Q3"/>
    <mergeCell ref="R3:S3"/>
  </mergeCells>
  <phoneticPr fontId="0" type="noConversion"/>
  <pageMargins left="0.75" right="0.75" top="1" bottom="1" header="0.5" footer="0.5"/>
  <pageSetup scale="21" orientation="portrait" horizontalDpi="300" verticalDpi="300" r:id="rId1"/>
  <headerFooter alignWithMargins="0">
    <oddHeader>&amp;R&amp;D&amp;LReclaim 7.0 Project: Hope Bay - P2 Boston Mine</oddHeader>
    <oddFooter>&amp;L&amp;F&amp;R&amp;P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92D050"/>
    <pageSetUpPr fitToPage="1"/>
  </sheetPr>
  <dimension ref="A1:BR1064"/>
  <sheetViews>
    <sheetView zoomScale="85" zoomScaleNormal="85" workbookViewId="0">
      <selection activeCell="K35" sqref="K35"/>
    </sheetView>
    <sheetView workbookViewId="1"/>
  </sheetViews>
  <sheetFormatPr defaultColWidth="9.81640625" defaultRowHeight="13.2" x14ac:dyDescent="0.25"/>
  <cols>
    <col min="1" max="1" width="1.90625" style="43" customWidth="1"/>
    <col min="2" max="3" width="29.54296875" style="43" customWidth="1"/>
    <col min="4" max="4" width="8.90625" style="108" customWidth="1"/>
    <col min="5" max="5" width="8.453125" style="109" bestFit="1" customWidth="1"/>
    <col min="6" max="6" width="7" style="109" customWidth="1"/>
    <col min="7" max="7" width="8.453125" style="109" customWidth="1"/>
    <col min="8" max="8" width="13.1796875" style="43" customWidth="1"/>
    <col min="9" max="9" width="5.08984375" style="43" hidden="1" customWidth="1"/>
    <col min="10" max="10" width="8.7265625" style="43" hidden="1" customWidth="1"/>
    <col min="11" max="11" width="19.54296875" style="47" customWidth="1"/>
    <col min="12" max="12" width="22.1796875" style="47" customWidth="1"/>
    <col min="13" max="13" width="8.81640625" style="43" customWidth="1"/>
    <col min="14" max="14" width="4.54296875" style="43" bestFit="1" customWidth="1"/>
    <col min="15" max="15" width="14.90625" style="308" hidden="1" customWidth="1"/>
    <col min="16" max="16" width="10.08984375" style="109" customWidth="1"/>
    <col min="17" max="17" width="16.54296875" style="222" bestFit="1" customWidth="1"/>
    <col min="18" max="18" width="15.453125" style="43" customWidth="1"/>
    <col min="19" max="19" width="27.90625" style="43" customWidth="1"/>
    <col min="20" max="20" width="15" style="43" customWidth="1"/>
    <col min="21" max="21" width="3.36328125" style="43" customWidth="1"/>
    <col min="22" max="22" width="30.54296875" style="43" customWidth="1"/>
    <col min="23" max="23" width="14.90625" style="43" customWidth="1"/>
    <col min="24" max="24" width="10.08984375" style="43" customWidth="1"/>
    <col min="25" max="25" width="8.08984375" style="43" customWidth="1"/>
    <col min="26" max="26" width="8.36328125" style="43" customWidth="1"/>
    <col min="27" max="27" width="11.453125" style="43" customWidth="1"/>
    <col min="28" max="28" width="9.453125" style="43" customWidth="1"/>
    <col min="29" max="29" width="3.36328125" style="43" customWidth="1"/>
    <col min="30" max="30" width="30.54296875" style="43" customWidth="1"/>
    <col min="31" max="31" width="14.90625" style="43" customWidth="1"/>
    <col min="32" max="32" width="10.08984375" style="43" customWidth="1"/>
    <col min="33" max="33" width="8.08984375" style="43" customWidth="1"/>
    <col min="34" max="34" width="8.36328125" style="43" customWidth="1"/>
    <col min="35" max="35" width="11.453125" style="43" customWidth="1"/>
    <col min="36" max="36" width="9.453125" style="43" customWidth="1"/>
    <col min="37" max="37" width="3.36328125" style="43" customWidth="1"/>
    <col min="38" max="38" width="30.54296875" style="43" customWidth="1"/>
    <col min="39" max="39" width="14.90625" style="43" customWidth="1"/>
    <col min="40" max="40" width="10.08984375" style="43" customWidth="1"/>
    <col min="41" max="41" width="8.08984375" style="43" customWidth="1"/>
    <col min="42" max="42" width="8.36328125" style="43" customWidth="1"/>
    <col min="43" max="43" width="11.453125" style="43" customWidth="1"/>
    <col min="44" max="44" width="9.453125" style="43" customWidth="1"/>
    <col min="45" max="45" width="3.36328125" style="43" customWidth="1"/>
    <col min="46" max="46" width="30.54296875" style="43" customWidth="1"/>
    <col min="47" max="47" width="14.90625" style="43" customWidth="1"/>
    <col min="48" max="48" width="10.08984375" style="43" customWidth="1"/>
    <col min="49" max="49" width="8.08984375" style="43" customWidth="1"/>
    <col min="50" max="50" width="8.36328125" style="43" customWidth="1"/>
    <col min="51" max="51" width="11.453125" style="43" customWidth="1"/>
    <col min="52" max="52" width="9.453125" style="43" customWidth="1"/>
    <col min="53" max="16384" width="9.81640625" style="43"/>
  </cols>
  <sheetData>
    <row r="1" spans="1:70" s="10" customFormat="1" x14ac:dyDescent="0.25">
      <c r="A1" s="2">
        <v>1</v>
      </c>
      <c r="B1" s="22" t="s">
        <v>334</v>
      </c>
      <c r="C1" s="23"/>
      <c r="D1" s="18"/>
      <c r="F1" s="2"/>
      <c r="G1" s="2"/>
      <c r="H1" s="2"/>
      <c r="I1" s="2"/>
      <c r="J1" s="8"/>
      <c r="K1" s="8"/>
      <c r="L1" s="8"/>
      <c r="M1" s="2"/>
      <c r="N1" s="2"/>
      <c r="O1" s="304" t="s">
        <v>962</v>
      </c>
      <c r="P1" s="2"/>
      <c r="Q1" s="24"/>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row>
    <row r="2" spans="1:70" s="10" customFormat="1" ht="13.8" thickBot="1" x14ac:dyDescent="0.3">
      <c r="A2" s="2"/>
      <c r="B2" s="22"/>
      <c r="C2" s="23"/>
      <c r="D2" s="18"/>
      <c r="F2" s="2"/>
      <c r="G2" s="2"/>
      <c r="H2" s="2"/>
      <c r="I2" s="2"/>
      <c r="J2" s="8"/>
      <c r="K2" s="8"/>
      <c r="L2" s="8"/>
      <c r="M2" s="2"/>
      <c r="N2" s="2"/>
      <c r="O2" s="304"/>
      <c r="P2" s="2"/>
      <c r="Q2" s="24"/>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row>
    <row r="3" spans="1:70" s="1062" customFormat="1" ht="15.6" customHeight="1" thickBot="1" x14ac:dyDescent="0.3">
      <c r="B3" s="997" t="s">
        <v>1219</v>
      </c>
      <c r="C3" s="998"/>
      <c r="D3" s="998"/>
      <c r="E3" s="998"/>
      <c r="F3" s="998"/>
      <c r="G3" s="998"/>
      <c r="H3" s="999"/>
      <c r="I3" s="991" t="s">
        <v>1231</v>
      </c>
      <c r="J3" s="992"/>
      <c r="K3" s="992"/>
      <c r="L3" s="992"/>
      <c r="M3" s="992"/>
      <c r="N3" s="992"/>
      <c r="O3" s="992"/>
      <c r="P3" s="992"/>
      <c r="Q3" s="993"/>
      <c r="R3" s="1003" t="s">
        <v>1146</v>
      </c>
      <c r="S3" s="1004"/>
      <c r="T3" s="996" t="s">
        <v>1232</v>
      </c>
    </row>
    <row r="4" spans="1:70" s="337" customFormat="1" ht="37.5" customHeight="1" x14ac:dyDescent="0.3">
      <c r="A4" s="333"/>
      <c r="B4" s="338" t="s">
        <v>3</v>
      </c>
      <c r="C4" s="332" t="s">
        <v>265</v>
      </c>
      <c r="D4" s="332" t="s">
        <v>175</v>
      </c>
      <c r="E4" s="334" t="s">
        <v>174</v>
      </c>
      <c r="F4" s="334" t="s">
        <v>176</v>
      </c>
      <c r="G4" s="334" t="s">
        <v>177</v>
      </c>
      <c r="H4" s="373" t="s">
        <v>1226</v>
      </c>
      <c r="I4" s="339"/>
      <c r="J4" s="335" t="s">
        <v>955</v>
      </c>
      <c r="K4" s="335" t="s">
        <v>956</v>
      </c>
      <c r="L4" s="335" t="s">
        <v>957</v>
      </c>
      <c r="M4" s="334" t="s">
        <v>174</v>
      </c>
      <c r="N4" s="335" t="s">
        <v>235</v>
      </c>
      <c r="O4" s="371"/>
      <c r="P4" s="336" t="s">
        <v>177</v>
      </c>
      <c r="Q4" s="372" t="s">
        <v>1231</v>
      </c>
      <c r="R4" s="564" t="s">
        <v>1176</v>
      </c>
      <c r="S4" s="413" t="s">
        <v>265</v>
      </c>
      <c r="T4" s="628" t="s">
        <v>1224</v>
      </c>
      <c r="U4" s="333"/>
      <c r="V4" s="333"/>
      <c r="W4" s="333"/>
      <c r="X4" s="333"/>
      <c r="Y4" s="333"/>
      <c r="Z4" s="333"/>
      <c r="AA4" s="333"/>
      <c r="AB4" s="333"/>
      <c r="AC4" s="333"/>
      <c r="AD4" s="333"/>
      <c r="AE4" s="333"/>
      <c r="AF4" s="333"/>
      <c r="AG4" s="333"/>
      <c r="AH4" s="333"/>
      <c r="AI4" s="333"/>
      <c r="AJ4" s="333"/>
      <c r="AK4" s="333"/>
      <c r="AL4" s="333"/>
      <c r="AM4" s="333"/>
      <c r="AN4" s="333"/>
      <c r="AO4" s="333"/>
      <c r="AP4" s="333"/>
      <c r="AQ4" s="333"/>
      <c r="AR4" s="333"/>
      <c r="AS4" s="333"/>
      <c r="AT4" s="333"/>
      <c r="AU4" s="333"/>
      <c r="AV4" s="333"/>
      <c r="AW4" s="333"/>
      <c r="AX4" s="333"/>
      <c r="AY4" s="333"/>
      <c r="AZ4" s="333"/>
      <c r="BA4" s="333"/>
      <c r="BB4" s="333"/>
      <c r="BC4" s="333"/>
      <c r="BD4" s="333"/>
      <c r="BE4" s="333"/>
      <c r="BF4" s="333"/>
      <c r="BG4" s="333"/>
      <c r="BH4" s="333"/>
      <c r="BI4" s="333"/>
      <c r="BJ4" s="333"/>
      <c r="BK4" s="333"/>
      <c r="BL4" s="333"/>
      <c r="BM4" s="333"/>
      <c r="BN4" s="333"/>
      <c r="BO4" s="333"/>
      <c r="BP4" s="333"/>
      <c r="BQ4" s="333"/>
      <c r="BR4" s="333"/>
    </row>
    <row r="5" spans="1:70" x14ac:dyDescent="0.25">
      <c r="B5" s="51" t="s">
        <v>228</v>
      </c>
      <c r="C5" s="207"/>
      <c r="D5" s="220"/>
      <c r="E5" s="207"/>
      <c r="F5" s="207"/>
      <c r="G5" s="207"/>
      <c r="H5" s="374"/>
      <c r="I5" s="46"/>
      <c r="J5" s="46"/>
      <c r="K5" s="385"/>
      <c r="L5" s="385"/>
      <c r="M5" s="277"/>
      <c r="N5" s="277"/>
      <c r="O5" s="277"/>
      <c r="P5" s="277"/>
      <c r="Q5" s="386"/>
      <c r="R5" s="566"/>
      <c r="S5" s="568"/>
      <c r="T5" s="569"/>
    </row>
    <row r="6" spans="1:70" x14ac:dyDescent="0.25">
      <c r="B6" s="138" t="s">
        <v>229</v>
      </c>
      <c r="C6" s="58" t="s">
        <v>734</v>
      </c>
      <c r="D6" s="59" t="s">
        <v>1180</v>
      </c>
      <c r="E6" s="58"/>
      <c r="F6" s="58" t="s">
        <v>735</v>
      </c>
      <c r="G6" s="58">
        <v>91.84</v>
      </c>
      <c r="H6" s="933">
        <v>0</v>
      </c>
      <c r="I6" s="46"/>
      <c r="J6" s="46"/>
      <c r="K6" s="83"/>
      <c r="L6" s="83"/>
      <c r="M6" s="46"/>
      <c r="N6" s="46"/>
      <c r="O6" s="277"/>
      <c r="P6" s="46"/>
      <c r="Q6" s="1048"/>
      <c r="R6" s="565"/>
      <c r="S6" s="188"/>
      <c r="T6" s="1050"/>
    </row>
    <row r="7" spans="1:70" x14ac:dyDescent="0.25">
      <c r="B7" s="138" t="s">
        <v>444</v>
      </c>
      <c r="C7" s="58" t="s">
        <v>785</v>
      </c>
      <c r="D7" s="59" t="s">
        <v>1180</v>
      </c>
      <c r="E7" s="58"/>
      <c r="F7" s="58" t="s">
        <v>736</v>
      </c>
      <c r="G7" s="58">
        <v>41</v>
      </c>
      <c r="H7" s="933">
        <v>0</v>
      </c>
      <c r="I7" s="46"/>
      <c r="J7" s="46"/>
      <c r="K7" s="83"/>
      <c r="L7" s="83"/>
      <c r="M7" s="46"/>
      <c r="N7" s="46"/>
      <c r="O7" s="277"/>
      <c r="P7" s="46"/>
      <c r="Q7" s="1048"/>
      <c r="R7" s="565"/>
      <c r="S7" s="188"/>
      <c r="T7" s="1050"/>
    </row>
    <row r="8" spans="1:70" x14ac:dyDescent="0.25">
      <c r="B8" s="236" t="s">
        <v>1211</v>
      </c>
      <c r="C8" s="58" t="s">
        <v>786</v>
      </c>
      <c r="D8" s="59" t="s">
        <v>1180</v>
      </c>
      <c r="E8" s="58"/>
      <c r="F8" s="58" t="s">
        <v>737</v>
      </c>
      <c r="G8" s="58">
        <v>95</v>
      </c>
      <c r="H8" s="933">
        <v>0</v>
      </c>
      <c r="I8" s="46"/>
      <c r="J8" s="46"/>
      <c r="K8" s="83"/>
      <c r="L8" s="83"/>
      <c r="M8" s="46"/>
      <c r="N8" s="46"/>
      <c r="O8" s="277"/>
      <c r="P8" s="46"/>
      <c r="Q8" s="1048"/>
      <c r="R8" s="565"/>
      <c r="S8" s="188"/>
      <c r="T8" s="1050"/>
    </row>
    <row r="9" spans="1:70" x14ac:dyDescent="0.25">
      <c r="B9" s="236" t="s">
        <v>1212</v>
      </c>
      <c r="C9" s="58" t="s">
        <v>786</v>
      </c>
      <c r="D9" s="59" t="s">
        <v>1180</v>
      </c>
      <c r="E9" s="58"/>
      <c r="F9" s="58" t="s">
        <v>738</v>
      </c>
      <c r="G9" s="58">
        <v>72.849999999999994</v>
      </c>
      <c r="H9" s="933">
        <v>0</v>
      </c>
      <c r="I9" s="46"/>
      <c r="J9" s="46"/>
      <c r="K9" s="83"/>
      <c r="L9" s="83"/>
      <c r="M9" s="46"/>
      <c r="N9" s="46"/>
      <c r="O9" s="277"/>
      <c r="P9" s="46"/>
      <c r="Q9" s="1048"/>
      <c r="R9" s="565"/>
      <c r="S9" s="188"/>
      <c r="T9" s="1050"/>
    </row>
    <row r="10" spans="1:70" x14ac:dyDescent="0.25">
      <c r="B10" s="138" t="s">
        <v>442</v>
      </c>
      <c r="C10" s="58"/>
      <c r="D10" s="59" t="s">
        <v>37</v>
      </c>
      <c r="E10" s="58"/>
      <c r="F10" s="58" t="s">
        <v>739</v>
      </c>
      <c r="G10" s="58">
        <v>1.39</v>
      </c>
      <c r="H10" s="933">
        <v>0</v>
      </c>
      <c r="I10" s="46"/>
      <c r="J10" s="46"/>
      <c r="K10" s="83"/>
      <c r="L10" s="83"/>
      <c r="M10" s="46"/>
      <c r="N10" s="46"/>
      <c r="O10" s="277"/>
      <c r="P10" s="46"/>
      <c r="Q10" s="1048"/>
      <c r="R10" s="565"/>
      <c r="S10" s="188"/>
      <c r="T10" s="1050"/>
    </row>
    <row r="11" spans="1:70" x14ac:dyDescent="0.25">
      <c r="B11" s="138" t="s">
        <v>443</v>
      </c>
      <c r="C11" s="58"/>
      <c r="D11" s="59" t="s">
        <v>201</v>
      </c>
      <c r="E11" s="58"/>
      <c r="F11" s="58" t="s">
        <v>740</v>
      </c>
      <c r="G11" s="58">
        <v>175</v>
      </c>
      <c r="H11" s="933">
        <v>0</v>
      </c>
      <c r="I11" s="46"/>
      <c r="J11" s="46"/>
      <c r="K11" s="83"/>
      <c r="L11" s="83"/>
      <c r="M11" s="46"/>
      <c r="N11" s="46"/>
      <c r="O11" s="277"/>
      <c r="P11" s="46"/>
      <c r="Q11" s="1048"/>
      <c r="R11" s="565"/>
      <c r="S11" s="188"/>
      <c r="T11" s="1050"/>
    </row>
    <row r="12" spans="1:70" x14ac:dyDescent="0.25">
      <c r="B12" s="138" t="s">
        <v>230</v>
      </c>
      <c r="C12" s="58"/>
      <c r="D12" s="59" t="s">
        <v>8</v>
      </c>
      <c r="E12" s="58"/>
      <c r="F12" s="58" t="e">
        <v>#N/A</v>
      </c>
      <c r="G12" s="58">
        <v>0</v>
      </c>
      <c r="H12" s="933">
        <v>0</v>
      </c>
      <c r="I12" s="46"/>
      <c r="J12" s="46"/>
      <c r="K12" s="83"/>
      <c r="L12" s="83"/>
      <c r="M12" s="46"/>
      <c r="N12" s="46"/>
      <c r="O12" s="277"/>
      <c r="P12" s="46"/>
      <c r="Q12" s="1048"/>
      <c r="R12" s="565"/>
      <c r="S12" s="188"/>
      <c r="T12" s="1050"/>
    </row>
    <row r="13" spans="1:70" x14ac:dyDescent="0.25">
      <c r="B13" s="138" t="s">
        <v>233</v>
      </c>
      <c r="C13" s="58"/>
      <c r="D13" s="59" t="s">
        <v>201</v>
      </c>
      <c r="E13" s="58"/>
      <c r="F13" s="58" t="e">
        <v>#N/A</v>
      </c>
      <c r="G13" s="58">
        <v>0</v>
      </c>
      <c r="H13" s="933">
        <v>0</v>
      </c>
      <c r="I13" s="46"/>
      <c r="J13" s="46"/>
      <c r="K13" s="83"/>
      <c r="L13" s="83"/>
      <c r="M13" s="46"/>
      <c r="N13" s="46"/>
      <c r="O13" s="277"/>
      <c r="P13" s="46"/>
      <c r="Q13" s="1048"/>
      <c r="R13" s="565"/>
      <c r="S13" s="188"/>
      <c r="T13" s="1050"/>
    </row>
    <row r="14" spans="1:70" x14ac:dyDescent="0.25">
      <c r="B14" s="138" t="s">
        <v>234</v>
      </c>
      <c r="C14" s="58"/>
      <c r="D14" s="59" t="s">
        <v>201</v>
      </c>
      <c r="E14" s="58"/>
      <c r="F14" s="58" t="e">
        <v>#N/A</v>
      </c>
      <c r="G14" s="58">
        <v>0</v>
      </c>
      <c r="H14" s="933">
        <v>0</v>
      </c>
      <c r="I14" s="46"/>
      <c r="J14" s="46"/>
      <c r="K14" s="83"/>
      <c r="L14" s="83"/>
      <c r="M14" s="46"/>
      <c r="N14" s="46"/>
      <c r="O14" s="277"/>
      <c r="P14" s="46"/>
      <c r="Q14" s="1048"/>
      <c r="R14" s="565"/>
      <c r="S14" s="188"/>
      <c r="T14" s="1050"/>
    </row>
    <row r="15" spans="1:70" x14ac:dyDescent="0.25">
      <c r="B15" s="138" t="s">
        <v>231</v>
      </c>
      <c r="C15" s="58"/>
      <c r="D15" s="59" t="s">
        <v>201</v>
      </c>
      <c r="E15" s="58"/>
      <c r="F15" s="58" t="e">
        <v>#N/A</v>
      </c>
      <c r="G15" s="58">
        <v>0</v>
      </c>
      <c r="H15" s="933">
        <v>0</v>
      </c>
      <c r="I15" s="46"/>
      <c r="J15" s="46"/>
      <c r="K15" s="83"/>
      <c r="L15" s="83"/>
      <c r="M15" s="46"/>
      <c r="N15" s="46"/>
      <c r="O15" s="277"/>
      <c r="P15" s="46"/>
      <c r="Q15" s="1048"/>
      <c r="R15" s="565"/>
      <c r="S15" s="188"/>
      <c r="T15" s="1050"/>
    </row>
    <row r="16" spans="1:70" ht="26.4" x14ac:dyDescent="0.25">
      <c r="B16" s="138" t="s">
        <v>926</v>
      </c>
      <c r="C16" s="58" t="s">
        <v>927</v>
      </c>
      <c r="D16" s="59" t="s">
        <v>201</v>
      </c>
      <c r="E16" s="58">
        <v>1</v>
      </c>
      <c r="F16" s="58" t="s">
        <v>810</v>
      </c>
      <c r="G16" s="58">
        <v>1440000</v>
      </c>
      <c r="H16" s="933">
        <v>1440000</v>
      </c>
      <c r="I16" s="46"/>
      <c r="J16" s="46">
        <v>1266</v>
      </c>
      <c r="K16" s="83" t="s">
        <v>1062</v>
      </c>
      <c r="L16" s="83" t="s">
        <v>1064</v>
      </c>
      <c r="M16" s="46">
        <v>1.5</v>
      </c>
      <c r="N16" s="46" t="s">
        <v>945</v>
      </c>
      <c r="O16" s="277" t="s">
        <v>196</v>
      </c>
      <c r="P16" s="65">
        <v>1439927.5838401492</v>
      </c>
      <c r="Q16" s="1048">
        <v>2159891.3757602237</v>
      </c>
      <c r="R16" s="565"/>
      <c r="S16" s="188" t="s">
        <v>1202</v>
      </c>
      <c r="T16" s="1051">
        <f>Q16</f>
        <v>2159891.3757602237</v>
      </c>
    </row>
    <row r="17" spans="1:20" ht="26.4" x14ac:dyDescent="0.25">
      <c r="B17" s="138" t="s">
        <v>924</v>
      </c>
      <c r="C17" s="58"/>
      <c r="D17" s="59" t="s">
        <v>201</v>
      </c>
      <c r="E17" s="58">
        <v>0.33</v>
      </c>
      <c r="F17" s="58" t="s">
        <v>810</v>
      </c>
      <c r="G17" s="58">
        <v>118000</v>
      </c>
      <c r="H17" s="933">
        <v>38940</v>
      </c>
      <c r="I17" s="46"/>
      <c r="J17" s="46">
        <v>1268</v>
      </c>
      <c r="K17" s="83" t="s">
        <v>1062</v>
      </c>
      <c r="L17" s="83" t="s">
        <v>1063</v>
      </c>
      <c r="M17" s="46">
        <v>1</v>
      </c>
      <c r="N17" s="46" t="s">
        <v>374</v>
      </c>
      <c r="O17" s="277" t="s">
        <v>196</v>
      </c>
      <c r="P17" s="65">
        <v>117636</v>
      </c>
      <c r="Q17" s="1048">
        <v>117636</v>
      </c>
      <c r="R17" s="565"/>
      <c r="S17" s="188" t="s">
        <v>1203</v>
      </c>
      <c r="T17" s="1051">
        <f>Q17</f>
        <v>117636</v>
      </c>
    </row>
    <row r="18" spans="1:20" x14ac:dyDescent="0.25">
      <c r="B18" s="181" t="s">
        <v>232</v>
      </c>
      <c r="C18" s="419"/>
      <c r="D18" s="70" t="s">
        <v>201</v>
      </c>
      <c r="E18" s="69">
        <v>1</v>
      </c>
      <c r="F18" s="69" t="s">
        <v>925</v>
      </c>
      <c r="G18" s="69">
        <v>1500</v>
      </c>
      <c r="H18" s="933">
        <v>1500</v>
      </c>
      <c r="I18" s="46"/>
      <c r="J18" s="46"/>
      <c r="K18" s="83"/>
      <c r="L18" s="83"/>
      <c r="M18" s="46"/>
      <c r="N18" s="46"/>
      <c r="O18" s="277"/>
      <c r="P18" s="65"/>
      <c r="Q18" s="1048"/>
      <c r="R18" s="565"/>
      <c r="S18" s="188" t="s">
        <v>1205</v>
      </c>
      <c r="T18" s="1052">
        <f>H18*M16</f>
        <v>2250</v>
      </c>
    </row>
    <row r="19" spans="1:20" x14ac:dyDescent="0.25">
      <c r="B19" s="180" t="s">
        <v>404</v>
      </c>
      <c r="C19" s="46"/>
      <c r="D19" s="59" t="s">
        <v>8</v>
      </c>
      <c r="E19" s="58">
        <v>1</v>
      </c>
      <c r="F19" s="58" t="s">
        <v>810</v>
      </c>
      <c r="G19" s="58">
        <v>60000</v>
      </c>
      <c r="H19" s="933">
        <v>60000</v>
      </c>
      <c r="I19" s="46"/>
      <c r="J19" s="46">
        <v>1263</v>
      </c>
      <c r="K19" s="83" t="s">
        <v>1065</v>
      </c>
      <c r="L19" s="83" t="s">
        <v>1067</v>
      </c>
      <c r="M19" s="46">
        <v>1.3</v>
      </c>
      <c r="N19" s="46" t="s">
        <v>8</v>
      </c>
      <c r="O19" s="277" t="s">
        <v>196</v>
      </c>
      <c r="P19" s="65">
        <v>60000</v>
      </c>
      <c r="Q19" s="1048">
        <v>78000</v>
      </c>
      <c r="R19" s="565"/>
      <c r="S19" s="188"/>
      <c r="T19" s="1050"/>
    </row>
    <row r="20" spans="1:20" x14ac:dyDescent="0.25">
      <c r="B20" s="180" t="s">
        <v>923</v>
      </c>
      <c r="C20" s="46"/>
      <c r="D20" s="59" t="s">
        <v>8</v>
      </c>
      <c r="E20" s="58">
        <v>1</v>
      </c>
      <c r="F20" s="58" t="s">
        <v>810</v>
      </c>
      <c r="G20" s="58">
        <v>20000</v>
      </c>
      <c r="H20" s="933">
        <v>20000</v>
      </c>
      <c r="I20" s="46"/>
      <c r="J20" s="46">
        <v>1264</v>
      </c>
      <c r="K20" s="83" t="s">
        <v>1065</v>
      </c>
      <c r="L20" s="83" t="s">
        <v>1068</v>
      </c>
      <c r="M20" s="46">
        <v>1.3</v>
      </c>
      <c r="N20" s="46" t="s">
        <v>8</v>
      </c>
      <c r="O20" s="277" t="s">
        <v>196</v>
      </c>
      <c r="P20" s="65">
        <v>20000</v>
      </c>
      <c r="Q20" s="1048">
        <v>26000</v>
      </c>
      <c r="R20" s="565"/>
      <c r="S20" s="188"/>
      <c r="T20" s="1051">
        <f>Q19</f>
        <v>78000</v>
      </c>
    </row>
    <row r="21" spans="1:20" x14ac:dyDescent="0.25">
      <c r="B21" s="180" t="s">
        <v>336</v>
      </c>
      <c r="C21" s="46"/>
      <c r="D21" s="59" t="s">
        <v>8</v>
      </c>
      <c r="E21" s="58">
        <v>1</v>
      </c>
      <c r="F21" s="58" t="s">
        <v>810</v>
      </c>
      <c r="G21" s="58">
        <v>35000</v>
      </c>
      <c r="H21" s="933">
        <v>35000</v>
      </c>
      <c r="I21" s="46"/>
      <c r="J21" s="46">
        <v>1262</v>
      </c>
      <c r="K21" s="83" t="s">
        <v>1065</v>
      </c>
      <c r="L21" s="83" t="s">
        <v>1066</v>
      </c>
      <c r="M21" s="46">
        <v>1.3</v>
      </c>
      <c r="N21" s="46" t="s">
        <v>8</v>
      </c>
      <c r="O21" s="277" t="s">
        <v>196</v>
      </c>
      <c r="P21" s="65">
        <v>35000</v>
      </c>
      <c r="Q21" s="1048">
        <v>45500</v>
      </c>
      <c r="R21" s="565"/>
      <c r="S21" s="188"/>
      <c r="T21" s="1051">
        <f t="shared" ref="T21:T22" si="0">Q20</f>
        <v>26000</v>
      </c>
    </row>
    <row r="22" spans="1:20" x14ac:dyDescent="0.25">
      <c r="B22" s="180" t="s">
        <v>403</v>
      </c>
      <c r="C22" s="69"/>
      <c r="D22" s="70"/>
      <c r="E22" s="69"/>
      <c r="F22" s="69" t="e">
        <v>#N/A</v>
      </c>
      <c r="G22" s="69"/>
      <c r="H22" s="933">
        <v>1E-4</v>
      </c>
      <c r="I22" s="46"/>
      <c r="J22" s="46"/>
      <c r="K22" s="83"/>
      <c r="L22" s="83"/>
      <c r="M22" s="46"/>
      <c r="N22" s="46"/>
      <c r="O22" s="277"/>
      <c r="P22" s="46"/>
      <c r="Q22" s="1048"/>
      <c r="R22" s="565"/>
      <c r="S22" s="188"/>
      <c r="T22" s="1051">
        <f t="shared" si="0"/>
        <v>45500</v>
      </c>
    </row>
    <row r="23" spans="1:20" x14ac:dyDescent="0.25">
      <c r="B23" s="180" t="s">
        <v>204</v>
      </c>
      <c r="C23" s="46"/>
      <c r="D23" s="59" t="s">
        <v>8</v>
      </c>
      <c r="E23" s="58"/>
      <c r="F23" s="58" t="e">
        <v>#N/A</v>
      </c>
      <c r="G23" s="58">
        <v>0</v>
      </c>
      <c r="H23" s="933">
        <v>0</v>
      </c>
      <c r="I23" s="46"/>
      <c r="J23" s="46"/>
      <c r="K23" s="83"/>
      <c r="L23" s="83"/>
      <c r="M23" s="46"/>
      <c r="N23" s="46"/>
      <c r="O23" s="277"/>
      <c r="P23" s="46"/>
      <c r="Q23" s="1048"/>
      <c r="R23" s="565"/>
      <c r="S23" s="188"/>
      <c r="T23" s="1050"/>
    </row>
    <row r="24" spans="1:20" x14ac:dyDescent="0.25">
      <c r="B24" s="180"/>
      <c r="C24" s="46"/>
      <c r="D24" s="59"/>
      <c r="E24" s="58"/>
      <c r="F24" s="58"/>
      <c r="G24" s="59" t="s">
        <v>271</v>
      </c>
      <c r="H24" s="933">
        <v>1595440.0001000001</v>
      </c>
      <c r="I24" s="46"/>
      <c r="J24" s="46"/>
      <c r="K24" s="83"/>
      <c r="L24" s="83"/>
      <c r="M24" s="46"/>
      <c r="N24" s="46"/>
      <c r="O24" s="277"/>
      <c r="P24" s="46"/>
      <c r="Q24" s="1048"/>
      <c r="R24" s="565"/>
      <c r="S24" s="188"/>
      <c r="T24" s="1050"/>
    </row>
    <row r="25" spans="1:20" s="68" customFormat="1" ht="40.200000000000003" thickBot="1" x14ac:dyDescent="0.3">
      <c r="A25" s="43"/>
      <c r="B25" s="375" t="s">
        <v>337</v>
      </c>
      <c r="C25" s="376"/>
      <c r="D25" s="377" t="s">
        <v>59</v>
      </c>
      <c r="E25" s="378">
        <v>3</v>
      </c>
      <c r="F25" s="379"/>
      <c r="G25" s="380" t="s">
        <v>353</v>
      </c>
      <c r="H25" s="1047">
        <v>4786320.0003000004</v>
      </c>
      <c r="I25" s="381"/>
      <c r="J25" s="382"/>
      <c r="K25" s="384"/>
      <c r="L25" s="384"/>
      <c r="M25" s="382"/>
      <c r="N25" s="382"/>
      <c r="O25" s="383"/>
      <c r="P25" s="380" t="s">
        <v>353</v>
      </c>
      <c r="Q25" s="1049">
        <f>SUM(Q5:Q24)</f>
        <v>2427027.3757602237</v>
      </c>
      <c r="R25" s="567">
        <f>ICMTotal-Q25</f>
        <v>2359292.6245397767</v>
      </c>
      <c r="S25" s="570" t="s">
        <v>1204</v>
      </c>
      <c r="T25" s="1053">
        <f>SUM(T6:T24)</f>
        <v>2429277.3757602237</v>
      </c>
    </row>
    <row r="26" spans="1:20" x14ac:dyDescent="0.25">
      <c r="D26" s="43"/>
      <c r="E26" s="43"/>
      <c r="F26" s="43"/>
      <c r="O26" s="305"/>
      <c r="P26" s="43"/>
      <c r="Q26" s="143"/>
    </row>
    <row r="27" spans="1:20" x14ac:dyDescent="0.25">
      <c r="D27" s="43"/>
      <c r="E27" s="43"/>
      <c r="F27" s="43"/>
      <c r="O27" s="305"/>
      <c r="P27" s="43"/>
      <c r="Q27" s="143"/>
    </row>
    <row r="28" spans="1:20" x14ac:dyDescent="0.25">
      <c r="D28" s="43"/>
      <c r="E28" s="43"/>
      <c r="F28" s="43"/>
      <c r="O28" s="305"/>
      <c r="P28" s="43"/>
      <c r="Q28" s="143"/>
    </row>
    <row r="29" spans="1:20" x14ac:dyDescent="0.25">
      <c r="D29" s="43"/>
      <c r="E29" s="43"/>
      <c r="F29" s="43"/>
      <c r="O29" s="305"/>
      <c r="P29" s="43"/>
      <c r="Q29" s="143"/>
    </row>
    <row r="30" spans="1:20" x14ac:dyDescent="0.25">
      <c r="D30" s="43"/>
      <c r="E30" s="43"/>
      <c r="F30" s="43"/>
      <c r="O30" s="305"/>
      <c r="P30" s="43"/>
      <c r="Q30" s="143"/>
    </row>
    <row r="31" spans="1:20" x14ac:dyDescent="0.25">
      <c r="D31" s="43"/>
      <c r="E31" s="43"/>
      <c r="F31" s="43"/>
      <c r="O31" s="305"/>
      <c r="P31" s="43"/>
      <c r="Q31" s="143"/>
    </row>
    <row r="32" spans="1:20" x14ac:dyDescent="0.25">
      <c r="E32" s="43"/>
      <c r="F32" s="43"/>
      <c r="O32" s="305"/>
      <c r="P32" s="43"/>
      <c r="Q32" s="143"/>
    </row>
    <row r="33" spans="4:17" x14ac:dyDescent="0.25">
      <c r="E33" s="43"/>
      <c r="F33" s="43"/>
      <c r="O33" s="305"/>
      <c r="P33" s="43"/>
      <c r="Q33" s="143"/>
    </row>
    <row r="34" spans="4:17" x14ac:dyDescent="0.25">
      <c r="E34" s="43"/>
      <c r="F34" s="43"/>
      <c r="O34" s="305"/>
      <c r="P34" s="43"/>
      <c r="Q34" s="143"/>
    </row>
    <row r="35" spans="4:17" x14ac:dyDescent="0.25">
      <c r="E35" s="43"/>
      <c r="F35" s="43"/>
      <c r="O35" s="305"/>
      <c r="P35" s="43"/>
      <c r="Q35" s="143"/>
    </row>
    <row r="36" spans="4:17" x14ac:dyDescent="0.25">
      <c r="E36" s="43"/>
      <c r="F36" s="43"/>
      <c r="O36" s="305"/>
      <c r="P36" s="43"/>
      <c r="Q36" s="143"/>
    </row>
    <row r="37" spans="4:17" x14ac:dyDescent="0.25">
      <c r="E37" s="43"/>
      <c r="F37" s="43"/>
      <c r="O37" s="305"/>
      <c r="P37" s="43"/>
      <c r="Q37" s="143"/>
    </row>
    <row r="38" spans="4:17" x14ac:dyDescent="0.25">
      <c r="E38" s="43"/>
      <c r="F38" s="43"/>
      <c r="O38" s="305"/>
      <c r="P38" s="43"/>
      <c r="Q38" s="143"/>
    </row>
    <row r="39" spans="4:17" x14ac:dyDescent="0.25">
      <c r="D39" s="43"/>
      <c r="E39" s="43"/>
      <c r="F39" s="43"/>
      <c r="O39" s="305"/>
      <c r="P39" s="43"/>
      <c r="Q39" s="143"/>
    </row>
    <row r="40" spans="4:17" x14ac:dyDescent="0.25">
      <c r="D40" s="43"/>
      <c r="E40" s="43"/>
      <c r="F40" s="43"/>
      <c r="O40" s="305"/>
      <c r="P40" s="43"/>
      <c r="Q40" s="143"/>
    </row>
    <row r="41" spans="4:17" x14ac:dyDescent="0.25">
      <c r="D41" s="43"/>
      <c r="E41" s="43"/>
      <c r="F41" s="43"/>
      <c r="O41" s="305"/>
      <c r="P41" s="43"/>
      <c r="Q41" s="143"/>
    </row>
    <row r="42" spans="4:17" x14ac:dyDescent="0.25">
      <c r="D42" s="43"/>
      <c r="E42" s="43"/>
      <c r="F42" s="43"/>
      <c r="L42" s="190"/>
      <c r="O42" s="305"/>
      <c r="P42" s="43"/>
      <c r="Q42" s="143"/>
    </row>
    <row r="43" spans="4:17" x14ac:dyDescent="0.25">
      <c r="D43" s="43"/>
      <c r="E43" s="43"/>
      <c r="F43" s="43"/>
      <c r="O43" s="305"/>
      <c r="P43" s="43"/>
      <c r="Q43" s="143"/>
    </row>
    <row r="44" spans="4:17" x14ac:dyDescent="0.25">
      <c r="D44" s="43"/>
      <c r="E44" s="43"/>
      <c r="F44" s="43"/>
      <c r="O44" s="305"/>
      <c r="P44" s="43"/>
      <c r="Q44" s="143"/>
    </row>
    <row r="45" spans="4:17" x14ac:dyDescent="0.25">
      <c r="D45" s="43"/>
      <c r="E45" s="43"/>
      <c r="F45" s="43"/>
      <c r="O45" s="305"/>
      <c r="P45" s="43"/>
      <c r="Q45" s="143"/>
    </row>
    <row r="46" spans="4:17" x14ac:dyDescent="0.25">
      <c r="D46" s="43"/>
      <c r="E46" s="43"/>
      <c r="F46" s="43"/>
      <c r="O46" s="305"/>
      <c r="P46" s="43"/>
      <c r="Q46" s="143"/>
    </row>
    <row r="47" spans="4:17" x14ac:dyDescent="0.25">
      <c r="D47" s="43"/>
      <c r="E47" s="43"/>
      <c r="F47" s="43"/>
      <c r="O47" s="305"/>
      <c r="P47" s="43"/>
      <c r="Q47" s="143"/>
    </row>
    <row r="48" spans="4:17" x14ac:dyDescent="0.25">
      <c r="D48" s="43"/>
      <c r="E48" s="43"/>
      <c r="F48" s="43"/>
      <c r="O48" s="305"/>
      <c r="P48" s="43"/>
      <c r="Q48" s="143"/>
    </row>
    <row r="49" spans="4:17" x14ac:dyDescent="0.25">
      <c r="D49" s="43"/>
      <c r="E49" s="43"/>
      <c r="F49" s="43"/>
      <c r="O49" s="305"/>
      <c r="P49" s="43"/>
      <c r="Q49" s="143"/>
    </row>
    <row r="50" spans="4:17" x14ac:dyDescent="0.25">
      <c r="D50" s="43"/>
      <c r="E50" s="43"/>
      <c r="F50" s="43"/>
      <c r="O50" s="305"/>
      <c r="P50" s="43"/>
      <c r="Q50" s="143"/>
    </row>
    <row r="51" spans="4:17" x14ac:dyDescent="0.25">
      <c r="D51" s="43"/>
      <c r="E51" s="43"/>
      <c r="F51" s="43"/>
      <c r="O51" s="305"/>
      <c r="P51" s="43"/>
      <c r="Q51" s="143"/>
    </row>
    <row r="52" spans="4:17" x14ac:dyDescent="0.25">
      <c r="D52" s="43"/>
      <c r="E52" s="43"/>
      <c r="F52" s="43"/>
      <c r="O52" s="305"/>
      <c r="P52" s="43"/>
      <c r="Q52" s="143"/>
    </row>
    <row r="53" spans="4:17" x14ac:dyDescent="0.25">
      <c r="D53" s="43"/>
      <c r="E53" s="43"/>
      <c r="F53" s="43"/>
      <c r="O53" s="305"/>
      <c r="P53" s="43"/>
      <c r="Q53" s="143"/>
    </row>
    <row r="54" spans="4:17" x14ac:dyDescent="0.25">
      <c r="D54" s="43"/>
      <c r="E54" s="43"/>
      <c r="F54" s="43"/>
      <c r="O54" s="305"/>
      <c r="P54" s="43"/>
      <c r="Q54" s="143"/>
    </row>
    <row r="55" spans="4:17" x14ac:dyDescent="0.25">
      <c r="D55" s="43"/>
      <c r="E55" s="43"/>
      <c r="F55" s="43"/>
      <c r="O55" s="305"/>
      <c r="P55" s="43"/>
      <c r="Q55" s="143"/>
    </row>
    <row r="56" spans="4:17" x14ac:dyDescent="0.25">
      <c r="D56" s="43"/>
      <c r="E56" s="43"/>
      <c r="F56" s="43"/>
      <c r="O56" s="305"/>
      <c r="P56" s="43"/>
      <c r="Q56" s="143"/>
    </row>
    <row r="57" spans="4:17" x14ac:dyDescent="0.25">
      <c r="D57" s="43"/>
      <c r="E57" s="43"/>
      <c r="F57" s="43"/>
      <c r="O57" s="305"/>
      <c r="P57" s="43"/>
      <c r="Q57" s="143"/>
    </row>
    <row r="58" spans="4:17" x14ac:dyDescent="0.25">
      <c r="D58" s="43"/>
      <c r="E58" s="43"/>
      <c r="F58" s="43"/>
      <c r="O58" s="305"/>
      <c r="P58" s="43"/>
      <c r="Q58" s="143"/>
    </row>
    <row r="59" spans="4:17" x14ac:dyDescent="0.25">
      <c r="D59" s="43"/>
      <c r="E59" s="43"/>
      <c r="F59" s="43"/>
      <c r="O59" s="305"/>
      <c r="P59" s="43"/>
      <c r="Q59" s="143"/>
    </row>
    <row r="60" spans="4:17" x14ac:dyDescent="0.25">
      <c r="D60" s="43"/>
      <c r="E60" s="43"/>
      <c r="F60" s="43"/>
      <c r="O60" s="305"/>
      <c r="P60" s="43"/>
      <c r="Q60" s="143"/>
    </row>
    <row r="61" spans="4:17" x14ac:dyDescent="0.25">
      <c r="D61" s="43"/>
      <c r="E61" s="43"/>
      <c r="F61" s="43"/>
      <c r="O61" s="305"/>
      <c r="P61" s="43"/>
      <c r="Q61" s="143"/>
    </row>
    <row r="62" spans="4:17" x14ac:dyDescent="0.25">
      <c r="D62" s="43"/>
      <c r="E62" s="43"/>
      <c r="F62" s="43"/>
      <c r="O62" s="305"/>
      <c r="P62" s="43"/>
      <c r="Q62" s="143"/>
    </row>
    <row r="63" spans="4:17" x14ac:dyDescent="0.25">
      <c r="D63" s="43"/>
      <c r="E63" s="43"/>
      <c r="F63" s="43"/>
      <c r="O63" s="305"/>
      <c r="P63" s="43"/>
      <c r="Q63" s="143"/>
    </row>
    <row r="64" spans="4:17" x14ac:dyDescent="0.25">
      <c r="D64" s="43"/>
      <c r="E64" s="43"/>
      <c r="F64" s="43"/>
      <c r="O64" s="305"/>
      <c r="P64" s="43"/>
      <c r="Q64" s="143"/>
    </row>
    <row r="65" spans="4:17" x14ac:dyDescent="0.25">
      <c r="D65" s="43"/>
      <c r="E65" s="43"/>
      <c r="F65" s="43"/>
      <c r="O65" s="305"/>
      <c r="P65" s="43"/>
      <c r="Q65" s="143"/>
    </row>
    <row r="66" spans="4:17" x14ac:dyDescent="0.25">
      <c r="D66" s="43"/>
      <c r="E66" s="43"/>
      <c r="F66" s="43"/>
      <c r="O66" s="305"/>
      <c r="P66" s="43"/>
      <c r="Q66" s="143"/>
    </row>
    <row r="67" spans="4:17" x14ac:dyDescent="0.25">
      <c r="D67" s="43"/>
      <c r="E67" s="43"/>
      <c r="F67" s="43"/>
      <c r="O67" s="305"/>
      <c r="P67" s="43"/>
      <c r="Q67" s="143"/>
    </row>
    <row r="68" spans="4:17" x14ac:dyDescent="0.25">
      <c r="D68" s="43"/>
      <c r="E68" s="43"/>
      <c r="F68" s="43"/>
      <c r="O68" s="305"/>
      <c r="P68" s="43"/>
      <c r="Q68" s="143"/>
    </row>
    <row r="69" spans="4:17" x14ac:dyDescent="0.25">
      <c r="D69" s="43"/>
      <c r="E69" s="43"/>
      <c r="F69" s="43"/>
      <c r="O69" s="305"/>
      <c r="P69" s="43"/>
      <c r="Q69" s="143"/>
    </row>
    <row r="70" spans="4:17" x14ac:dyDescent="0.25">
      <c r="D70" s="43"/>
      <c r="E70" s="43"/>
      <c r="F70" s="43"/>
      <c r="O70" s="305"/>
      <c r="P70" s="43"/>
      <c r="Q70" s="143"/>
    </row>
    <row r="71" spans="4:17" x14ac:dyDescent="0.25">
      <c r="D71" s="43"/>
      <c r="E71" s="43"/>
      <c r="F71" s="43"/>
      <c r="O71" s="305"/>
      <c r="P71" s="43"/>
      <c r="Q71" s="143"/>
    </row>
    <row r="72" spans="4:17" x14ac:dyDescent="0.25">
      <c r="D72" s="43"/>
      <c r="E72" s="43"/>
      <c r="F72" s="43"/>
      <c r="O72" s="305"/>
      <c r="P72" s="43"/>
      <c r="Q72" s="143"/>
    </row>
    <row r="73" spans="4:17" x14ac:dyDescent="0.25">
      <c r="D73" s="43"/>
      <c r="E73" s="43"/>
      <c r="F73" s="43"/>
      <c r="O73" s="305"/>
      <c r="P73" s="43"/>
      <c r="Q73" s="143"/>
    </row>
    <row r="74" spans="4:17" x14ac:dyDescent="0.25">
      <c r="D74" s="43"/>
      <c r="E74" s="43"/>
      <c r="F74" s="43"/>
      <c r="O74" s="305"/>
      <c r="P74" s="43"/>
      <c r="Q74" s="143"/>
    </row>
    <row r="75" spans="4:17" x14ac:dyDescent="0.25">
      <c r="D75" s="43"/>
      <c r="E75" s="43"/>
      <c r="F75" s="43"/>
      <c r="O75" s="305"/>
      <c r="P75" s="43"/>
      <c r="Q75" s="143"/>
    </row>
    <row r="76" spans="4:17" x14ac:dyDescent="0.25">
      <c r="D76" s="43"/>
      <c r="E76" s="43"/>
      <c r="F76" s="43"/>
      <c r="O76" s="305"/>
      <c r="P76" s="43"/>
      <c r="Q76" s="143"/>
    </row>
    <row r="77" spans="4:17" x14ac:dyDescent="0.25">
      <c r="D77" s="43"/>
      <c r="E77" s="43"/>
      <c r="F77" s="43"/>
      <c r="O77" s="305"/>
      <c r="P77" s="43"/>
      <c r="Q77" s="143"/>
    </row>
    <row r="78" spans="4:17" x14ac:dyDescent="0.25">
      <c r="D78" s="43"/>
      <c r="E78" s="43"/>
      <c r="F78" s="43"/>
      <c r="O78" s="305"/>
      <c r="P78" s="43"/>
      <c r="Q78" s="143"/>
    </row>
    <row r="79" spans="4:17" x14ac:dyDescent="0.25">
      <c r="D79" s="43"/>
      <c r="E79" s="43"/>
      <c r="F79" s="43"/>
      <c r="O79" s="305"/>
      <c r="P79" s="43"/>
      <c r="Q79" s="143"/>
    </row>
    <row r="80" spans="4:17" x14ac:dyDescent="0.25">
      <c r="D80" s="43"/>
      <c r="E80" s="43"/>
      <c r="F80" s="43"/>
      <c r="O80" s="305"/>
      <c r="P80" s="43"/>
      <c r="Q80" s="143"/>
    </row>
    <row r="81" spans="4:17" x14ac:dyDescent="0.25">
      <c r="D81" s="43"/>
      <c r="E81" s="43"/>
      <c r="F81" s="43"/>
      <c r="O81" s="305"/>
      <c r="P81" s="43"/>
      <c r="Q81" s="143"/>
    </row>
    <row r="82" spans="4:17" x14ac:dyDescent="0.25">
      <c r="D82" s="43"/>
      <c r="E82" s="43"/>
      <c r="F82" s="43"/>
      <c r="O82" s="305"/>
      <c r="P82" s="43"/>
      <c r="Q82" s="143"/>
    </row>
    <row r="83" spans="4:17" x14ac:dyDescent="0.25">
      <c r="D83" s="43"/>
      <c r="E83" s="43"/>
      <c r="F83" s="43"/>
      <c r="O83" s="305"/>
      <c r="P83" s="43"/>
      <c r="Q83" s="143"/>
    </row>
    <row r="84" spans="4:17" x14ac:dyDescent="0.25">
      <c r="D84" s="43"/>
      <c r="E84" s="43"/>
      <c r="F84" s="43"/>
      <c r="O84" s="305"/>
      <c r="P84" s="43"/>
      <c r="Q84" s="143"/>
    </row>
    <row r="85" spans="4:17" x14ac:dyDescent="0.25">
      <c r="D85" s="43"/>
      <c r="E85" s="43"/>
      <c r="F85" s="43"/>
      <c r="O85" s="305"/>
      <c r="P85" s="43"/>
      <c r="Q85" s="143"/>
    </row>
    <row r="86" spans="4:17" x14ac:dyDescent="0.25">
      <c r="D86" s="43"/>
      <c r="E86" s="43"/>
      <c r="F86" s="43"/>
      <c r="O86" s="305"/>
      <c r="P86" s="43"/>
      <c r="Q86" s="143"/>
    </row>
    <row r="87" spans="4:17" x14ac:dyDescent="0.25">
      <c r="D87" s="43"/>
      <c r="E87" s="43"/>
      <c r="F87" s="43"/>
      <c r="O87" s="305"/>
      <c r="P87" s="43"/>
      <c r="Q87" s="143"/>
    </row>
    <row r="88" spans="4:17" x14ac:dyDescent="0.25">
      <c r="D88" s="43"/>
      <c r="E88" s="43"/>
      <c r="F88" s="43"/>
      <c r="O88" s="305"/>
      <c r="P88" s="43"/>
      <c r="Q88" s="143"/>
    </row>
    <row r="89" spans="4:17" x14ac:dyDescent="0.25">
      <c r="D89" s="43"/>
      <c r="E89" s="43"/>
      <c r="F89" s="43"/>
      <c r="O89" s="305"/>
      <c r="P89" s="43"/>
      <c r="Q89" s="143"/>
    </row>
    <row r="90" spans="4:17" x14ac:dyDescent="0.25">
      <c r="D90" s="43"/>
      <c r="E90" s="43"/>
      <c r="F90" s="43"/>
      <c r="O90" s="305"/>
      <c r="P90" s="43"/>
      <c r="Q90" s="143"/>
    </row>
    <row r="91" spans="4:17" x14ac:dyDescent="0.25">
      <c r="D91" s="43"/>
      <c r="E91" s="43"/>
      <c r="F91" s="43"/>
      <c r="O91" s="305"/>
      <c r="P91" s="43"/>
      <c r="Q91" s="143"/>
    </row>
    <row r="92" spans="4:17" x14ac:dyDescent="0.25">
      <c r="D92" s="43"/>
      <c r="E92" s="43"/>
      <c r="F92" s="43"/>
      <c r="O92" s="305"/>
      <c r="P92" s="43"/>
      <c r="Q92" s="143"/>
    </row>
    <row r="93" spans="4:17" x14ac:dyDescent="0.25">
      <c r="D93" s="43"/>
      <c r="E93" s="43"/>
      <c r="F93" s="43"/>
      <c r="O93" s="305"/>
      <c r="P93" s="43"/>
      <c r="Q93" s="143"/>
    </row>
    <row r="94" spans="4:17" x14ac:dyDescent="0.25">
      <c r="D94" s="43"/>
      <c r="E94" s="43"/>
      <c r="F94" s="43"/>
      <c r="O94" s="305"/>
      <c r="P94" s="43"/>
      <c r="Q94" s="143"/>
    </row>
    <row r="95" spans="4:17" x14ac:dyDescent="0.25">
      <c r="D95" s="43"/>
      <c r="E95" s="43"/>
      <c r="F95" s="43"/>
      <c r="O95" s="305"/>
      <c r="P95" s="43"/>
      <c r="Q95" s="143"/>
    </row>
    <row r="96" spans="4:17" x14ac:dyDescent="0.25">
      <c r="D96" s="43"/>
      <c r="E96" s="43"/>
      <c r="F96" s="43"/>
      <c r="O96" s="305"/>
      <c r="P96" s="43"/>
      <c r="Q96" s="143"/>
    </row>
    <row r="97" spans="5:17" x14ac:dyDescent="0.25">
      <c r="E97" s="43"/>
      <c r="F97" s="43"/>
      <c r="P97" s="43"/>
      <c r="Q97" s="143"/>
    </row>
    <row r="98" spans="5:17" x14ac:dyDescent="0.25">
      <c r="E98" s="43"/>
      <c r="F98" s="43"/>
      <c r="P98" s="43"/>
      <c r="Q98" s="143"/>
    </row>
    <row r="99" spans="5:17" x14ac:dyDescent="0.25">
      <c r="E99" s="43"/>
      <c r="F99" s="43"/>
      <c r="P99" s="43"/>
      <c r="Q99" s="143"/>
    </row>
    <row r="100" spans="5:17" x14ac:dyDescent="0.25">
      <c r="E100" s="43"/>
      <c r="F100" s="43"/>
      <c r="P100" s="43"/>
      <c r="Q100" s="143"/>
    </row>
    <row r="101" spans="5:17" x14ac:dyDescent="0.25">
      <c r="E101" s="43"/>
      <c r="F101" s="43"/>
      <c r="P101" s="43"/>
      <c r="Q101" s="143"/>
    </row>
    <row r="102" spans="5:17" x14ac:dyDescent="0.25">
      <c r="E102" s="43"/>
      <c r="F102" s="43"/>
      <c r="P102" s="43"/>
      <c r="Q102" s="143"/>
    </row>
    <row r="103" spans="5:17" x14ac:dyDescent="0.25">
      <c r="E103" s="43"/>
      <c r="F103" s="43"/>
      <c r="P103" s="43"/>
      <c r="Q103" s="143"/>
    </row>
    <row r="104" spans="5:17" x14ac:dyDescent="0.25">
      <c r="E104" s="43"/>
      <c r="F104" s="43"/>
      <c r="P104" s="43"/>
      <c r="Q104" s="143"/>
    </row>
    <row r="105" spans="5:17" x14ac:dyDescent="0.25">
      <c r="E105" s="43"/>
      <c r="F105" s="43"/>
      <c r="P105" s="43"/>
      <c r="Q105" s="143"/>
    </row>
    <row r="106" spans="5:17" x14ac:dyDescent="0.25">
      <c r="E106" s="43"/>
      <c r="F106" s="43"/>
      <c r="P106" s="43"/>
      <c r="Q106" s="143"/>
    </row>
    <row r="107" spans="5:17" x14ac:dyDescent="0.25">
      <c r="E107" s="43"/>
      <c r="F107" s="43"/>
      <c r="P107" s="43"/>
      <c r="Q107" s="143"/>
    </row>
    <row r="108" spans="5:17" x14ac:dyDescent="0.25">
      <c r="E108" s="43"/>
      <c r="F108" s="43"/>
      <c r="P108" s="43"/>
      <c r="Q108" s="143"/>
    </row>
    <row r="109" spans="5:17" x14ac:dyDescent="0.25">
      <c r="E109" s="43"/>
      <c r="F109" s="43"/>
      <c r="P109" s="43"/>
      <c r="Q109" s="143"/>
    </row>
    <row r="110" spans="5:17" x14ac:dyDescent="0.25">
      <c r="E110" s="43"/>
      <c r="F110" s="43"/>
      <c r="P110" s="43"/>
      <c r="Q110" s="143"/>
    </row>
    <row r="111" spans="5:17" x14ac:dyDescent="0.25">
      <c r="E111" s="43"/>
      <c r="F111" s="43"/>
      <c r="P111" s="43"/>
      <c r="Q111" s="143"/>
    </row>
    <row r="112" spans="5:17" x14ac:dyDescent="0.25">
      <c r="E112" s="43"/>
      <c r="F112" s="43"/>
      <c r="P112" s="43"/>
      <c r="Q112" s="143"/>
    </row>
    <row r="113" spans="5:17" x14ac:dyDescent="0.25">
      <c r="E113" s="43"/>
      <c r="F113" s="43"/>
      <c r="P113" s="43"/>
      <c r="Q113" s="143"/>
    </row>
    <row r="114" spans="5:17" x14ac:dyDescent="0.25">
      <c r="E114" s="43"/>
      <c r="F114" s="43"/>
      <c r="P114" s="43"/>
      <c r="Q114" s="143"/>
    </row>
    <row r="115" spans="5:17" x14ac:dyDescent="0.25">
      <c r="E115" s="43"/>
      <c r="F115" s="43"/>
      <c r="P115" s="43"/>
      <c r="Q115" s="143"/>
    </row>
    <row r="116" spans="5:17" x14ac:dyDescent="0.25">
      <c r="E116" s="43"/>
      <c r="F116" s="43"/>
      <c r="P116" s="43"/>
      <c r="Q116" s="143"/>
    </row>
    <row r="117" spans="5:17" x14ac:dyDescent="0.25">
      <c r="E117" s="43"/>
      <c r="F117" s="43"/>
      <c r="P117" s="43"/>
      <c r="Q117" s="143"/>
    </row>
    <row r="118" spans="5:17" x14ac:dyDescent="0.25">
      <c r="E118" s="43"/>
      <c r="F118" s="43"/>
      <c r="P118" s="43"/>
      <c r="Q118" s="143"/>
    </row>
    <row r="119" spans="5:17" x14ac:dyDescent="0.25">
      <c r="E119" s="43"/>
      <c r="F119" s="43"/>
      <c r="P119" s="43"/>
      <c r="Q119" s="143"/>
    </row>
    <row r="120" spans="5:17" x14ac:dyDescent="0.25">
      <c r="E120" s="43"/>
      <c r="F120" s="43"/>
      <c r="P120" s="43"/>
      <c r="Q120" s="143"/>
    </row>
    <row r="121" spans="5:17" x14ac:dyDescent="0.25">
      <c r="E121" s="43"/>
      <c r="F121" s="43"/>
      <c r="P121" s="43"/>
      <c r="Q121" s="143"/>
    </row>
    <row r="122" spans="5:17" x14ac:dyDescent="0.25">
      <c r="E122" s="43"/>
      <c r="F122" s="43"/>
      <c r="P122" s="43"/>
      <c r="Q122" s="143"/>
    </row>
    <row r="123" spans="5:17" x14ac:dyDescent="0.25">
      <c r="E123" s="43"/>
      <c r="F123" s="43"/>
      <c r="P123" s="43"/>
      <c r="Q123" s="143"/>
    </row>
    <row r="124" spans="5:17" x14ac:dyDescent="0.25">
      <c r="E124" s="43"/>
      <c r="F124" s="43"/>
      <c r="P124" s="43"/>
      <c r="Q124" s="143"/>
    </row>
    <row r="125" spans="5:17" x14ac:dyDescent="0.25">
      <c r="E125" s="43"/>
      <c r="F125" s="43"/>
      <c r="P125" s="43"/>
      <c r="Q125" s="143"/>
    </row>
    <row r="126" spans="5:17" x14ac:dyDescent="0.25">
      <c r="E126" s="43"/>
      <c r="F126" s="43"/>
      <c r="P126" s="43"/>
      <c r="Q126" s="143"/>
    </row>
    <row r="127" spans="5:17" x14ac:dyDescent="0.25">
      <c r="E127" s="43"/>
      <c r="F127" s="43"/>
      <c r="P127" s="43"/>
      <c r="Q127" s="143"/>
    </row>
    <row r="128" spans="5:17" x14ac:dyDescent="0.25">
      <c r="E128" s="43"/>
      <c r="F128" s="43"/>
      <c r="P128" s="43"/>
      <c r="Q128" s="143"/>
    </row>
    <row r="129" spans="5:17" x14ac:dyDescent="0.25">
      <c r="E129" s="43"/>
      <c r="F129" s="43"/>
      <c r="P129" s="43"/>
      <c r="Q129" s="143"/>
    </row>
    <row r="130" spans="5:17" x14ac:dyDescent="0.25">
      <c r="E130" s="43"/>
      <c r="F130" s="43"/>
      <c r="P130" s="43"/>
      <c r="Q130" s="143"/>
    </row>
    <row r="131" spans="5:17" x14ac:dyDescent="0.25">
      <c r="E131" s="43"/>
      <c r="F131" s="43"/>
      <c r="P131" s="43"/>
      <c r="Q131" s="143"/>
    </row>
    <row r="132" spans="5:17" x14ac:dyDescent="0.25">
      <c r="E132" s="43"/>
      <c r="F132" s="43"/>
      <c r="P132" s="43"/>
      <c r="Q132" s="143"/>
    </row>
    <row r="133" spans="5:17" x14ac:dyDescent="0.25">
      <c r="E133" s="43"/>
      <c r="F133" s="43"/>
      <c r="P133" s="43"/>
      <c r="Q133" s="143"/>
    </row>
    <row r="134" spans="5:17" x14ac:dyDescent="0.25">
      <c r="E134" s="43"/>
      <c r="F134" s="43"/>
      <c r="P134" s="43"/>
      <c r="Q134" s="143"/>
    </row>
    <row r="135" spans="5:17" x14ac:dyDescent="0.25">
      <c r="E135" s="43"/>
      <c r="F135" s="43"/>
      <c r="P135" s="43"/>
      <c r="Q135" s="143"/>
    </row>
    <row r="136" spans="5:17" x14ac:dyDescent="0.25">
      <c r="E136" s="43"/>
      <c r="F136" s="43"/>
      <c r="P136" s="43"/>
      <c r="Q136" s="143"/>
    </row>
    <row r="137" spans="5:17" x14ac:dyDescent="0.25">
      <c r="E137" s="43"/>
      <c r="F137" s="43"/>
      <c r="P137" s="43"/>
      <c r="Q137" s="143"/>
    </row>
    <row r="138" spans="5:17" x14ac:dyDescent="0.25">
      <c r="E138" s="43"/>
      <c r="F138" s="43"/>
      <c r="P138" s="43"/>
      <c r="Q138" s="143"/>
    </row>
    <row r="139" spans="5:17" x14ac:dyDescent="0.25">
      <c r="E139" s="43"/>
      <c r="F139" s="43"/>
      <c r="P139" s="43"/>
      <c r="Q139" s="143"/>
    </row>
    <row r="140" spans="5:17" x14ac:dyDescent="0.25">
      <c r="E140" s="43"/>
      <c r="F140" s="43"/>
      <c r="P140" s="43"/>
      <c r="Q140" s="143"/>
    </row>
    <row r="141" spans="5:17" x14ac:dyDescent="0.25">
      <c r="E141" s="43"/>
      <c r="F141" s="43"/>
      <c r="P141" s="43"/>
      <c r="Q141" s="143"/>
    </row>
    <row r="142" spans="5:17" x14ac:dyDescent="0.25">
      <c r="E142" s="43"/>
      <c r="F142" s="43"/>
      <c r="P142" s="43"/>
      <c r="Q142" s="143"/>
    </row>
    <row r="143" spans="5:17" x14ac:dyDescent="0.25">
      <c r="E143" s="43"/>
      <c r="F143" s="43"/>
      <c r="P143" s="43"/>
      <c r="Q143" s="143"/>
    </row>
    <row r="144" spans="5:17" x14ac:dyDescent="0.25">
      <c r="E144" s="43"/>
      <c r="F144" s="43"/>
      <c r="P144" s="43"/>
      <c r="Q144" s="143"/>
    </row>
    <row r="145" spans="5:17" x14ac:dyDescent="0.25">
      <c r="E145" s="43"/>
      <c r="F145" s="43"/>
      <c r="P145" s="43"/>
      <c r="Q145" s="143"/>
    </row>
    <row r="146" spans="5:17" x14ac:dyDescent="0.25">
      <c r="E146" s="43"/>
      <c r="F146" s="43"/>
      <c r="P146" s="43"/>
      <c r="Q146" s="143"/>
    </row>
    <row r="147" spans="5:17" x14ac:dyDescent="0.25">
      <c r="E147" s="43"/>
      <c r="F147" s="43"/>
      <c r="P147" s="43"/>
      <c r="Q147" s="143"/>
    </row>
    <row r="148" spans="5:17" x14ac:dyDescent="0.25">
      <c r="E148" s="43"/>
      <c r="F148" s="43"/>
      <c r="P148" s="43"/>
      <c r="Q148" s="143"/>
    </row>
    <row r="149" spans="5:17" x14ac:dyDescent="0.25">
      <c r="E149" s="43"/>
      <c r="F149" s="43"/>
      <c r="P149" s="43"/>
      <c r="Q149" s="143"/>
    </row>
    <row r="150" spans="5:17" x14ac:dyDescent="0.25">
      <c r="E150" s="43"/>
      <c r="F150" s="43"/>
      <c r="P150" s="43"/>
      <c r="Q150" s="143"/>
    </row>
    <row r="151" spans="5:17" x14ac:dyDescent="0.25">
      <c r="E151" s="43"/>
      <c r="F151" s="43"/>
      <c r="P151" s="43"/>
      <c r="Q151" s="143"/>
    </row>
    <row r="152" spans="5:17" x14ac:dyDescent="0.25">
      <c r="E152" s="43"/>
      <c r="F152" s="43"/>
      <c r="P152" s="43"/>
      <c r="Q152" s="143"/>
    </row>
    <row r="153" spans="5:17" x14ac:dyDescent="0.25">
      <c r="E153" s="43"/>
      <c r="F153" s="43"/>
      <c r="P153" s="43"/>
      <c r="Q153" s="143"/>
    </row>
    <row r="154" spans="5:17" x14ac:dyDescent="0.25">
      <c r="E154" s="43"/>
      <c r="F154" s="43"/>
      <c r="P154" s="43"/>
      <c r="Q154" s="143"/>
    </row>
    <row r="155" spans="5:17" x14ac:dyDescent="0.25">
      <c r="E155" s="43"/>
      <c r="F155" s="43"/>
      <c r="P155" s="43"/>
      <c r="Q155" s="143"/>
    </row>
    <row r="156" spans="5:17" x14ac:dyDescent="0.25">
      <c r="E156" s="43"/>
      <c r="F156" s="43"/>
      <c r="P156" s="43"/>
      <c r="Q156" s="143"/>
    </row>
    <row r="157" spans="5:17" x14ac:dyDescent="0.25">
      <c r="E157" s="43"/>
      <c r="F157" s="43"/>
      <c r="P157" s="43"/>
      <c r="Q157" s="143"/>
    </row>
    <row r="158" spans="5:17" x14ac:dyDescent="0.25">
      <c r="E158" s="43"/>
      <c r="F158" s="43"/>
      <c r="P158" s="43"/>
      <c r="Q158" s="143"/>
    </row>
    <row r="159" spans="5:17" x14ac:dyDescent="0.25">
      <c r="E159" s="43"/>
      <c r="F159" s="43"/>
      <c r="P159" s="43"/>
      <c r="Q159" s="143"/>
    </row>
    <row r="160" spans="5:17" x14ac:dyDescent="0.25">
      <c r="E160" s="43"/>
      <c r="F160" s="43"/>
      <c r="P160" s="43"/>
      <c r="Q160" s="143"/>
    </row>
    <row r="161" spans="5:17" x14ac:dyDescent="0.25">
      <c r="E161" s="43"/>
      <c r="F161" s="43"/>
      <c r="P161" s="43"/>
      <c r="Q161" s="143"/>
    </row>
    <row r="162" spans="5:17" x14ac:dyDescent="0.25">
      <c r="E162" s="43"/>
      <c r="F162" s="43"/>
      <c r="P162" s="43"/>
      <c r="Q162" s="143"/>
    </row>
    <row r="163" spans="5:17" x14ac:dyDescent="0.25">
      <c r="E163" s="43"/>
      <c r="F163" s="43"/>
      <c r="P163" s="43"/>
      <c r="Q163" s="143"/>
    </row>
    <row r="164" spans="5:17" x14ac:dyDescent="0.25">
      <c r="E164" s="43"/>
      <c r="F164" s="43"/>
      <c r="P164" s="43"/>
      <c r="Q164" s="143"/>
    </row>
    <row r="165" spans="5:17" x14ac:dyDescent="0.25">
      <c r="E165" s="43"/>
      <c r="F165" s="43"/>
      <c r="P165" s="43"/>
      <c r="Q165" s="143"/>
    </row>
    <row r="166" spans="5:17" x14ac:dyDescent="0.25">
      <c r="E166" s="43"/>
      <c r="F166" s="43"/>
      <c r="P166" s="43"/>
      <c r="Q166" s="143"/>
    </row>
    <row r="167" spans="5:17" x14ac:dyDescent="0.25">
      <c r="E167" s="43"/>
      <c r="F167" s="43"/>
      <c r="P167" s="43"/>
      <c r="Q167" s="143"/>
    </row>
    <row r="168" spans="5:17" x14ac:dyDescent="0.25">
      <c r="E168" s="43"/>
      <c r="F168" s="43"/>
      <c r="P168" s="43"/>
      <c r="Q168" s="143"/>
    </row>
    <row r="169" spans="5:17" x14ac:dyDescent="0.25">
      <c r="E169" s="43"/>
      <c r="F169" s="43"/>
      <c r="P169" s="43"/>
      <c r="Q169" s="143"/>
    </row>
    <row r="170" spans="5:17" x14ac:dyDescent="0.25">
      <c r="E170" s="43"/>
      <c r="F170" s="43"/>
      <c r="P170" s="43"/>
      <c r="Q170" s="143"/>
    </row>
    <row r="171" spans="5:17" x14ac:dyDescent="0.25">
      <c r="E171" s="43"/>
      <c r="F171" s="43"/>
      <c r="P171" s="43"/>
      <c r="Q171" s="143"/>
    </row>
    <row r="172" spans="5:17" x14ac:dyDescent="0.25">
      <c r="E172" s="43"/>
      <c r="F172" s="43"/>
      <c r="P172" s="43"/>
      <c r="Q172" s="143"/>
    </row>
    <row r="173" spans="5:17" x14ac:dyDescent="0.25">
      <c r="E173" s="43"/>
      <c r="F173" s="43"/>
      <c r="P173" s="43"/>
      <c r="Q173" s="143"/>
    </row>
    <row r="174" spans="5:17" x14ac:dyDescent="0.25">
      <c r="E174" s="43"/>
      <c r="F174" s="43"/>
      <c r="P174" s="43"/>
      <c r="Q174" s="143"/>
    </row>
    <row r="175" spans="5:17" x14ac:dyDescent="0.25">
      <c r="E175" s="43"/>
      <c r="F175" s="43"/>
      <c r="P175" s="43"/>
      <c r="Q175" s="143"/>
    </row>
    <row r="176" spans="5:17" x14ac:dyDescent="0.25">
      <c r="E176" s="43"/>
      <c r="F176" s="43"/>
      <c r="P176" s="43"/>
      <c r="Q176" s="143"/>
    </row>
    <row r="177" spans="5:17" x14ac:dyDescent="0.25">
      <c r="E177" s="43"/>
      <c r="F177" s="43"/>
      <c r="P177" s="43"/>
      <c r="Q177" s="143"/>
    </row>
    <row r="178" spans="5:17" x14ac:dyDescent="0.25">
      <c r="E178" s="43"/>
      <c r="F178" s="43"/>
      <c r="P178" s="43"/>
      <c r="Q178" s="143"/>
    </row>
    <row r="179" spans="5:17" x14ac:dyDescent="0.25">
      <c r="E179" s="43"/>
      <c r="F179" s="43"/>
      <c r="P179" s="43"/>
      <c r="Q179" s="143"/>
    </row>
    <row r="180" spans="5:17" x14ac:dyDescent="0.25">
      <c r="E180" s="43"/>
      <c r="F180" s="43"/>
      <c r="P180" s="43"/>
      <c r="Q180" s="143"/>
    </row>
    <row r="181" spans="5:17" x14ac:dyDescent="0.25">
      <c r="E181" s="43"/>
      <c r="F181" s="43"/>
      <c r="P181" s="43"/>
      <c r="Q181" s="143"/>
    </row>
    <row r="182" spans="5:17" x14ac:dyDescent="0.25">
      <c r="E182" s="43"/>
      <c r="F182" s="43"/>
      <c r="P182" s="43"/>
      <c r="Q182" s="143"/>
    </row>
    <row r="183" spans="5:17" x14ac:dyDescent="0.25">
      <c r="E183" s="43"/>
      <c r="F183" s="43"/>
      <c r="P183" s="43"/>
      <c r="Q183" s="143"/>
    </row>
    <row r="184" spans="5:17" x14ac:dyDescent="0.25">
      <c r="E184" s="43"/>
      <c r="F184" s="43"/>
      <c r="P184" s="43"/>
      <c r="Q184" s="143"/>
    </row>
    <row r="185" spans="5:17" x14ac:dyDescent="0.25">
      <c r="E185" s="43"/>
      <c r="F185" s="43"/>
      <c r="P185" s="43"/>
      <c r="Q185" s="143"/>
    </row>
    <row r="186" spans="5:17" x14ac:dyDescent="0.25">
      <c r="E186" s="43"/>
      <c r="F186" s="43"/>
      <c r="P186" s="43"/>
      <c r="Q186" s="143"/>
    </row>
    <row r="187" spans="5:17" x14ac:dyDescent="0.25">
      <c r="E187" s="43"/>
      <c r="F187" s="43"/>
      <c r="P187" s="43"/>
      <c r="Q187" s="143"/>
    </row>
    <row r="188" spans="5:17" x14ac:dyDescent="0.25">
      <c r="E188" s="43"/>
      <c r="F188" s="43"/>
      <c r="P188" s="43"/>
      <c r="Q188" s="143"/>
    </row>
    <row r="189" spans="5:17" x14ac:dyDescent="0.25">
      <c r="E189" s="43"/>
      <c r="F189" s="43"/>
      <c r="P189" s="43"/>
      <c r="Q189" s="143"/>
    </row>
    <row r="190" spans="5:17" x14ac:dyDescent="0.25">
      <c r="E190" s="43"/>
      <c r="F190" s="43"/>
      <c r="P190" s="43"/>
      <c r="Q190" s="143"/>
    </row>
    <row r="191" spans="5:17" x14ac:dyDescent="0.25">
      <c r="E191" s="43"/>
      <c r="F191" s="43"/>
      <c r="P191" s="43"/>
      <c r="Q191" s="143"/>
    </row>
    <row r="192" spans="5:17" x14ac:dyDescent="0.25">
      <c r="E192" s="43"/>
      <c r="F192" s="43"/>
      <c r="P192" s="43"/>
      <c r="Q192" s="143"/>
    </row>
    <row r="193" spans="5:17" x14ac:dyDescent="0.25">
      <c r="E193" s="43"/>
      <c r="F193" s="43"/>
      <c r="P193" s="43"/>
      <c r="Q193" s="143"/>
    </row>
    <row r="194" spans="5:17" x14ac:dyDescent="0.25">
      <c r="E194" s="43"/>
      <c r="F194" s="43"/>
      <c r="P194" s="43"/>
      <c r="Q194" s="143"/>
    </row>
    <row r="195" spans="5:17" x14ac:dyDescent="0.25">
      <c r="E195" s="43"/>
      <c r="F195" s="43"/>
      <c r="P195" s="43"/>
      <c r="Q195" s="143"/>
    </row>
    <row r="196" spans="5:17" x14ac:dyDescent="0.25">
      <c r="E196" s="43"/>
      <c r="F196" s="43"/>
      <c r="P196" s="43"/>
      <c r="Q196" s="143"/>
    </row>
    <row r="197" spans="5:17" x14ac:dyDescent="0.25">
      <c r="E197" s="43"/>
      <c r="F197" s="43"/>
      <c r="P197" s="43"/>
      <c r="Q197" s="143"/>
    </row>
    <row r="198" spans="5:17" x14ac:dyDescent="0.25">
      <c r="E198" s="43"/>
      <c r="F198" s="43"/>
      <c r="P198" s="43"/>
      <c r="Q198" s="143"/>
    </row>
    <row r="199" spans="5:17" x14ac:dyDescent="0.25">
      <c r="E199" s="43"/>
      <c r="F199" s="43"/>
      <c r="P199" s="43"/>
      <c r="Q199" s="143"/>
    </row>
    <row r="200" spans="5:17" x14ac:dyDescent="0.25">
      <c r="E200" s="43"/>
      <c r="F200" s="43"/>
      <c r="P200" s="43"/>
      <c r="Q200" s="143"/>
    </row>
    <row r="201" spans="5:17" x14ac:dyDescent="0.25">
      <c r="E201" s="43"/>
      <c r="F201" s="43"/>
      <c r="P201" s="43"/>
      <c r="Q201" s="143"/>
    </row>
    <row r="202" spans="5:17" x14ac:dyDescent="0.25">
      <c r="E202" s="43"/>
      <c r="F202" s="43"/>
      <c r="P202" s="43"/>
      <c r="Q202" s="143"/>
    </row>
    <row r="203" spans="5:17" x14ac:dyDescent="0.25">
      <c r="E203" s="43"/>
      <c r="F203" s="43"/>
      <c r="P203" s="43"/>
      <c r="Q203" s="143"/>
    </row>
    <row r="204" spans="5:17" x14ac:dyDescent="0.25">
      <c r="E204" s="43"/>
      <c r="F204" s="43"/>
      <c r="P204" s="43"/>
      <c r="Q204" s="143"/>
    </row>
    <row r="205" spans="5:17" x14ac:dyDescent="0.25">
      <c r="E205" s="43"/>
      <c r="F205" s="43"/>
      <c r="P205" s="43"/>
      <c r="Q205" s="143"/>
    </row>
    <row r="206" spans="5:17" x14ac:dyDescent="0.25">
      <c r="E206" s="43"/>
      <c r="F206" s="43"/>
      <c r="P206" s="43"/>
      <c r="Q206" s="143"/>
    </row>
    <row r="207" spans="5:17" x14ac:dyDescent="0.25">
      <c r="E207" s="43"/>
      <c r="F207" s="43"/>
      <c r="P207" s="43"/>
      <c r="Q207" s="143"/>
    </row>
    <row r="208" spans="5:17" x14ac:dyDescent="0.25">
      <c r="E208" s="43"/>
      <c r="F208" s="43"/>
      <c r="P208" s="43"/>
      <c r="Q208" s="143"/>
    </row>
    <row r="209" spans="5:17" x14ac:dyDescent="0.25">
      <c r="E209" s="43"/>
      <c r="F209" s="43"/>
      <c r="P209" s="43"/>
      <c r="Q209" s="143"/>
    </row>
    <row r="210" spans="5:17" x14ac:dyDescent="0.25">
      <c r="E210" s="43"/>
      <c r="F210" s="43"/>
      <c r="P210" s="43"/>
      <c r="Q210" s="143"/>
    </row>
    <row r="211" spans="5:17" x14ac:dyDescent="0.25">
      <c r="E211" s="43"/>
      <c r="F211" s="43"/>
      <c r="P211" s="43"/>
      <c r="Q211" s="143"/>
    </row>
    <row r="212" spans="5:17" x14ac:dyDescent="0.25">
      <c r="E212" s="43"/>
      <c r="F212" s="43"/>
      <c r="P212" s="43"/>
      <c r="Q212" s="143"/>
    </row>
    <row r="213" spans="5:17" x14ac:dyDescent="0.25">
      <c r="E213" s="43"/>
      <c r="F213" s="43"/>
      <c r="P213" s="43"/>
      <c r="Q213" s="143"/>
    </row>
    <row r="214" spans="5:17" x14ac:dyDescent="0.25">
      <c r="E214" s="43"/>
      <c r="F214" s="43"/>
      <c r="P214" s="43"/>
      <c r="Q214" s="143"/>
    </row>
    <row r="215" spans="5:17" x14ac:dyDescent="0.25">
      <c r="E215" s="43"/>
      <c r="F215" s="43"/>
      <c r="P215" s="43"/>
      <c r="Q215" s="143"/>
    </row>
    <row r="216" spans="5:17" x14ac:dyDescent="0.25">
      <c r="E216" s="43"/>
      <c r="F216" s="43"/>
      <c r="P216" s="43"/>
      <c r="Q216" s="143"/>
    </row>
    <row r="217" spans="5:17" x14ac:dyDescent="0.25">
      <c r="E217" s="43"/>
      <c r="F217" s="43"/>
      <c r="P217" s="43"/>
      <c r="Q217" s="143"/>
    </row>
    <row r="218" spans="5:17" x14ac:dyDescent="0.25">
      <c r="E218" s="43"/>
      <c r="F218" s="43"/>
      <c r="P218" s="43"/>
      <c r="Q218" s="143"/>
    </row>
    <row r="219" spans="5:17" x14ac:dyDescent="0.25">
      <c r="E219" s="43"/>
      <c r="F219" s="43"/>
      <c r="P219" s="43"/>
      <c r="Q219" s="143"/>
    </row>
    <row r="220" spans="5:17" x14ac:dyDescent="0.25">
      <c r="E220" s="43"/>
      <c r="F220" s="43"/>
      <c r="P220" s="43"/>
      <c r="Q220" s="143"/>
    </row>
    <row r="221" spans="5:17" x14ac:dyDescent="0.25">
      <c r="E221" s="43"/>
      <c r="F221" s="43"/>
      <c r="P221" s="43"/>
      <c r="Q221" s="143"/>
    </row>
    <row r="222" spans="5:17" x14ac:dyDescent="0.25">
      <c r="E222" s="43"/>
      <c r="F222" s="43"/>
      <c r="P222" s="43"/>
      <c r="Q222" s="143"/>
    </row>
    <row r="223" spans="5:17" x14ac:dyDescent="0.25">
      <c r="E223" s="43"/>
      <c r="F223" s="43"/>
      <c r="P223" s="43"/>
      <c r="Q223" s="143"/>
    </row>
    <row r="224" spans="5:17" x14ac:dyDescent="0.25">
      <c r="E224" s="43"/>
      <c r="F224" s="43"/>
      <c r="P224" s="43"/>
      <c r="Q224" s="143"/>
    </row>
    <row r="225" spans="5:17" x14ac:dyDescent="0.25">
      <c r="E225" s="43"/>
      <c r="F225" s="43"/>
      <c r="P225" s="43"/>
      <c r="Q225" s="143"/>
    </row>
    <row r="226" spans="5:17" x14ac:dyDescent="0.25">
      <c r="E226" s="43"/>
      <c r="F226" s="43"/>
      <c r="P226" s="43"/>
      <c r="Q226" s="143"/>
    </row>
    <row r="227" spans="5:17" x14ac:dyDescent="0.25">
      <c r="E227" s="43"/>
      <c r="F227" s="43"/>
      <c r="P227" s="43"/>
      <c r="Q227" s="143"/>
    </row>
    <row r="228" spans="5:17" x14ac:dyDescent="0.25">
      <c r="E228" s="43"/>
      <c r="F228" s="43"/>
      <c r="P228" s="43"/>
      <c r="Q228" s="143"/>
    </row>
    <row r="229" spans="5:17" x14ac:dyDescent="0.25">
      <c r="E229" s="43"/>
      <c r="F229" s="43"/>
      <c r="P229" s="43"/>
      <c r="Q229" s="143"/>
    </row>
    <row r="230" spans="5:17" x14ac:dyDescent="0.25">
      <c r="E230" s="43"/>
      <c r="F230" s="43"/>
      <c r="P230" s="43"/>
      <c r="Q230" s="143"/>
    </row>
    <row r="231" spans="5:17" x14ac:dyDescent="0.25">
      <c r="E231" s="43"/>
      <c r="F231" s="43"/>
      <c r="P231" s="43"/>
      <c r="Q231" s="143"/>
    </row>
    <row r="232" spans="5:17" x14ac:dyDescent="0.25">
      <c r="E232" s="43"/>
      <c r="F232" s="43"/>
      <c r="P232" s="43"/>
      <c r="Q232" s="143"/>
    </row>
    <row r="233" spans="5:17" x14ac:dyDescent="0.25">
      <c r="E233" s="43"/>
      <c r="F233" s="43"/>
      <c r="P233" s="43"/>
      <c r="Q233" s="143"/>
    </row>
    <row r="234" spans="5:17" x14ac:dyDescent="0.25">
      <c r="E234" s="43"/>
      <c r="F234" s="43"/>
      <c r="P234" s="43"/>
      <c r="Q234" s="143"/>
    </row>
    <row r="235" spans="5:17" x14ac:dyDescent="0.25">
      <c r="E235" s="43"/>
      <c r="F235" s="43"/>
      <c r="P235" s="43"/>
      <c r="Q235" s="143"/>
    </row>
    <row r="236" spans="5:17" x14ac:dyDescent="0.25">
      <c r="E236" s="43"/>
      <c r="F236" s="43"/>
      <c r="P236" s="43"/>
      <c r="Q236" s="143"/>
    </row>
    <row r="237" spans="5:17" x14ac:dyDescent="0.25">
      <c r="E237" s="43"/>
      <c r="F237" s="43"/>
      <c r="P237" s="43"/>
      <c r="Q237" s="143"/>
    </row>
    <row r="238" spans="5:17" x14ac:dyDescent="0.25">
      <c r="E238" s="43"/>
      <c r="F238" s="43"/>
      <c r="P238" s="43"/>
      <c r="Q238" s="143"/>
    </row>
    <row r="239" spans="5:17" x14ac:dyDescent="0.25">
      <c r="E239" s="43"/>
      <c r="F239" s="43"/>
      <c r="P239" s="43"/>
      <c r="Q239" s="143"/>
    </row>
    <row r="240" spans="5:17" x14ac:dyDescent="0.25">
      <c r="E240" s="43"/>
      <c r="F240" s="43"/>
      <c r="P240" s="43"/>
      <c r="Q240" s="143"/>
    </row>
    <row r="241" spans="5:17" x14ac:dyDescent="0.25">
      <c r="E241" s="43"/>
      <c r="F241" s="43"/>
      <c r="P241" s="43"/>
      <c r="Q241" s="143"/>
    </row>
    <row r="242" spans="5:17" x14ac:dyDescent="0.25">
      <c r="E242" s="43"/>
      <c r="F242" s="43"/>
      <c r="P242" s="43"/>
      <c r="Q242" s="143"/>
    </row>
    <row r="243" spans="5:17" x14ac:dyDescent="0.25">
      <c r="E243" s="43"/>
      <c r="F243" s="43"/>
      <c r="P243" s="43"/>
      <c r="Q243" s="143"/>
    </row>
    <row r="244" spans="5:17" x14ac:dyDescent="0.25">
      <c r="E244" s="43"/>
      <c r="F244" s="43"/>
      <c r="P244" s="43"/>
      <c r="Q244" s="143"/>
    </row>
    <row r="245" spans="5:17" x14ac:dyDescent="0.25">
      <c r="E245" s="43"/>
      <c r="F245" s="43"/>
      <c r="P245" s="43"/>
      <c r="Q245" s="143"/>
    </row>
    <row r="246" spans="5:17" x14ac:dyDescent="0.25">
      <c r="E246" s="43"/>
      <c r="F246" s="43"/>
      <c r="P246" s="43"/>
      <c r="Q246" s="143"/>
    </row>
    <row r="247" spans="5:17" x14ac:dyDescent="0.25">
      <c r="E247" s="43"/>
      <c r="F247" s="43"/>
      <c r="P247" s="43"/>
      <c r="Q247" s="143"/>
    </row>
    <row r="248" spans="5:17" x14ac:dyDescent="0.25">
      <c r="E248" s="43"/>
      <c r="F248" s="43"/>
      <c r="P248" s="43"/>
      <c r="Q248" s="143"/>
    </row>
    <row r="249" spans="5:17" x14ac:dyDescent="0.25">
      <c r="E249" s="43"/>
      <c r="F249" s="43"/>
      <c r="P249" s="43"/>
      <c r="Q249" s="143"/>
    </row>
    <row r="250" spans="5:17" x14ac:dyDescent="0.25">
      <c r="E250" s="43"/>
      <c r="F250" s="43"/>
      <c r="P250" s="43"/>
      <c r="Q250" s="143"/>
    </row>
    <row r="251" spans="5:17" x14ac:dyDescent="0.25">
      <c r="E251" s="43"/>
      <c r="F251" s="43"/>
      <c r="P251" s="43"/>
      <c r="Q251" s="143"/>
    </row>
    <row r="252" spans="5:17" x14ac:dyDescent="0.25">
      <c r="E252" s="43"/>
      <c r="F252" s="43"/>
      <c r="P252" s="43"/>
      <c r="Q252" s="143"/>
    </row>
    <row r="253" spans="5:17" x14ac:dyDescent="0.25">
      <c r="E253" s="43"/>
      <c r="F253" s="43"/>
      <c r="P253" s="43"/>
      <c r="Q253" s="143"/>
    </row>
    <row r="254" spans="5:17" x14ac:dyDescent="0.25">
      <c r="E254" s="43"/>
      <c r="F254" s="43"/>
      <c r="P254" s="43"/>
      <c r="Q254" s="143"/>
    </row>
    <row r="255" spans="5:17" x14ac:dyDescent="0.25">
      <c r="E255" s="43"/>
      <c r="F255" s="43"/>
      <c r="P255" s="43"/>
      <c r="Q255" s="143"/>
    </row>
    <row r="256" spans="5:17" x14ac:dyDescent="0.25">
      <c r="E256" s="43"/>
      <c r="F256" s="43"/>
      <c r="P256" s="43"/>
      <c r="Q256" s="143"/>
    </row>
    <row r="257" spans="5:17" x14ac:dyDescent="0.25">
      <c r="E257" s="43"/>
      <c r="F257" s="43"/>
      <c r="P257" s="43"/>
      <c r="Q257" s="143"/>
    </row>
    <row r="258" spans="5:17" x14ac:dyDescent="0.25">
      <c r="E258" s="43"/>
      <c r="F258" s="43"/>
      <c r="P258" s="43"/>
      <c r="Q258" s="143"/>
    </row>
    <row r="259" spans="5:17" x14ac:dyDescent="0.25">
      <c r="E259" s="43"/>
      <c r="F259" s="43"/>
      <c r="P259" s="43"/>
      <c r="Q259" s="143"/>
    </row>
    <row r="260" spans="5:17" x14ac:dyDescent="0.25">
      <c r="E260" s="43"/>
      <c r="F260" s="43"/>
      <c r="P260" s="43"/>
      <c r="Q260" s="143"/>
    </row>
    <row r="261" spans="5:17" x14ac:dyDescent="0.25">
      <c r="E261" s="43"/>
      <c r="F261" s="43"/>
      <c r="P261" s="43"/>
      <c r="Q261" s="143"/>
    </row>
    <row r="262" spans="5:17" x14ac:dyDescent="0.25">
      <c r="E262" s="43"/>
      <c r="F262" s="43"/>
      <c r="P262" s="43"/>
      <c r="Q262" s="143"/>
    </row>
    <row r="263" spans="5:17" x14ac:dyDescent="0.25">
      <c r="E263" s="43"/>
      <c r="F263" s="43"/>
      <c r="P263" s="43"/>
      <c r="Q263" s="143"/>
    </row>
    <row r="264" spans="5:17" x14ac:dyDescent="0.25">
      <c r="E264" s="43"/>
      <c r="F264" s="43"/>
      <c r="P264" s="43"/>
      <c r="Q264" s="143"/>
    </row>
    <row r="265" spans="5:17" x14ac:dyDescent="0.25">
      <c r="E265" s="43"/>
      <c r="F265" s="43"/>
      <c r="P265" s="43"/>
      <c r="Q265" s="143"/>
    </row>
    <row r="266" spans="5:17" x14ac:dyDescent="0.25">
      <c r="E266" s="43"/>
      <c r="F266" s="43"/>
      <c r="P266" s="43"/>
      <c r="Q266" s="143"/>
    </row>
    <row r="267" spans="5:17" x14ac:dyDescent="0.25">
      <c r="E267" s="43"/>
      <c r="F267" s="43"/>
      <c r="P267" s="43"/>
      <c r="Q267" s="143"/>
    </row>
    <row r="268" spans="5:17" x14ac:dyDescent="0.25">
      <c r="E268" s="43"/>
      <c r="F268" s="43"/>
      <c r="P268" s="43"/>
      <c r="Q268" s="143"/>
    </row>
    <row r="269" spans="5:17" x14ac:dyDescent="0.25">
      <c r="E269" s="43"/>
      <c r="F269" s="43"/>
      <c r="P269" s="43"/>
      <c r="Q269" s="143"/>
    </row>
    <row r="270" spans="5:17" x14ac:dyDescent="0.25">
      <c r="E270" s="43"/>
      <c r="F270" s="43"/>
      <c r="P270" s="43"/>
      <c r="Q270" s="143"/>
    </row>
    <row r="271" spans="5:17" x14ac:dyDescent="0.25">
      <c r="E271" s="43"/>
      <c r="F271" s="43"/>
      <c r="P271" s="43"/>
      <c r="Q271" s="143"/>
    </row>
    <row r="272" spans="5:17" x14ac:dyDescent="0.25">
      <c r="E272" s="43"/>
      <c r="F272" s="43"/>
      <c r="P272" s="43"/>
      <c r="Q272" s="143"/>
    </row>
    <row r="273" spans="5:17" x14ac:dyDescent="0.25">
      <c r="E273" s="43"/>
      <c r="F273" s="43"/>
      <c r="P273" s="43"/>
      <c r="Q273" s="143"/>
    </row>
    <row r="274" spans="5:17" x14ac:dyDescent="0.25">
      <c r="E274" s="43"/>
      <c r="F274" s="43"/>
      <c r="P274" s="43"/>
      <c r="Q274" s="143"/>
    </row>
    <row r="275" spans="5:17" x14ac:dyDescent="0.25">
      <c r="E275" s="43"/>
      <c r="F275" s="43"/>
      <c r="P275" s="43"/>
      <c r="Q275" s="143"/>
    </row>
    <row r="276" spans="5:17" x14ac:dyDescent="0.25">
      <c r="E276" s="43"/>
      <c r="F276" s="43"/>
      <c r="P276" s="43"/>
      <c r="Q276" s="143"/>
    </row>
    <row r="277" spans="5:17" x14ac:dyDescent="0.25">
      <c r="E277" s="43"/>
      <c r="F277" s="43"/>
      <c r="P277" s="43"/>
      <c r="Q277" s="143"/>
    </row>
    <row r="278" spans="5:17" x14ac:dyDescent="0.25">
      <c r="E278" s="43"/>
      <c r="F278" s="43"/>
      <c r="P278" s="43"/>
      <c r="Q278" s="143"/>
    </row>
    <row r="279" spans="5:17" x14ac:dyDescent="0.25">
      <c r="E279" s="43"/>
      <c r="F279" s="43"/>
      <c r="P279" s="43"/>
      <c r="Q279" s="143"/>
    </row>
    <row r="280" spans="5:17" x14ac:dyDescent="0.25">
      <c r="E280" s="43"/>
      <c r="F280" s="43"/>
      <c r="P280" s="43"/>
      <c r="Q280" s="143"/>
    </row>
    <row r="281" spans="5:17" x14ac:dyDescent="0.25">
      <c r="E281" s="43"/>
      <c r="F281" s="43"/>
      <c r="P281" s="43"/>
      <c r="Q281" s="143"/>
    </row>
    <row r="282" spans="5:17" x14ac:dyDescent="0.25">
      <c r="E282" s="43"/>
      <c r="F282" s="43"/>
      <c r="P282" s="43"/>
      <c r="Q282" s="143"/>
    </row>
    <row r="283" spans="5:17" x14ac:dyDescent="0.25">
      <c r="E283" s="43"/>
      <c r="F283" s="43"/>
      <c r="P283" s="43"/>
      <c r="Q283" s="143"/>
    </row>
    <row r="284" spans="5:17" x14ac:dyDescent="0.25">
      <c r="E284" s="43"/>
      <c r="F284" s="43"/>
      <c r="P284" s="43"/>
      <c r="Q284" s="143"/>
    </row>
    <row r="285" spans="5:17" x14ac:dyDescent="0.25">
      <c r="E285" s="43"/>
      <c r="F285" s="43"/>
      <c r="P285" s="43"/>
      <c r="Q285" s="143"/>
    </row>
    <row r="286" spans="5:17" x14ac:dyDescent="0.25">
      <c r="E286" s="43"/>
      <c r="F286" s="43"/>
      <c r="P286" s="43"/>
      <c r="Q286" s="143"/>
    </row>
    <row r="287" spans="5:17" x14ac:dyDescent="0.25">
      <c r="E287" s="43"/>
      <c r="F287" s="43"/>
      <c r="P287" s="43"/>
      <c r="Q287" s="143"/>
    </row>
    <row r="288" spans="5:17" x14ac:dyDescent="0.25">
      <c r="E288" s="43"/>
      <c r="F288" s="43"/>
      <c r="P288" s="43"/>
      <c r="Q288" s="143"/>
    </row>
    <row r="289" spans="5:17" x14ac:dyDescent="0.25">
      <c r="E289" s="43"/>
      <c r="F289" s="43"/>
      <c r="P289" s="43"/>
      <c r="Q289" s="143"/>
    </row>
    <row r="290" spans="5:17" x14ac:dyDescent="0.25">
      <c r="E290" s="43"/>
      <c r="F290" s="43"/>
      <c r="P290" s="43"/>
      <c r="Q290" s="143"/>
    </row>
    <row r="291" spans="5:17" x14ac:dyDescent="0.25">
      <c r="E291" s="43"/>
      <c r="F291" s="43"/>
      <c r="P291" s="43"/>
      <c r="Q291" s="143"/>
    </row>
    <row r="292" spans="5:17" x14ac:dyDescent="0.25">
      <c r="E292" s="43"/>
      <c r="F292" s="43"/>
      <c r="P292" s="43"/>
      <c r="Q292" s="143"/>
    </row>
    <row r="293" spans="5:17" x14ac:dyDescent="0.25">
      <c r="E293" s="43"/>
      <c r="F293" s="43"/>
      <c r="P293" s="43"/>
      <c r="Q293" s="143"/>
    </row>
    <row r="294" spans="5:17" x14ac:dyDescent="0.25">
      <c r="E294" s="43"/>
      <c r="F294" s="43"/>
      <c r="P294" s="43"/>
      <c r="Q294" s="143"/>
    </row>
    <row r="295" spans="5:17" x14ac:dyDescent="0.25">
      <c r="E295" s="43"/>
      <c r="F295" s="43"/>
      <c r="P295" s="43"/>
      <c r="Q295" s="143"/>
    </row>
    <row r="296" spans="5:17" x14ac:dyDescent="0.25">
      <c r="E296" s="43"/>
      <c r="F296" s="43"/>
      <c r="P296" s="43"/>
      <c r="Q296" s="143"/>
    </row>
    <row r="297" spans="5:17" x14ac:dyDescent="0.25">
      <c r="E297" s="43"/>
      <c r="F297" s="43"/>
      <c r="P297" s="43"/>
      <c r="Q297" s="143"/>
    </row>
    <row r="298" spans="5:17" x14ac:dyDescent="0.25">
      <c r="E298" s="43"/>
      <c r="F298" s="43"/>
      <c r="P298" s="43"/>
      <c r="Q298" s="143"/>
    </row>
    <row r="299" spans="5:17" x14ac:dyDescent="0.25">
      <c r="E299" s="43"/>
      <c r="F299" s="43"/>
      <c r="P299" s="43"/>
      <c r="Q299" s="143"/>
    </row>
    <row r="300" spans="5:17" x14ac:dyDescent="0.25">
      <c r="E300" s="43"/>
      <c r="F300" s="43"/>
      <c r="P300" s="43"/>
      <c r="Q300" s="143"/>
    </row>
    <row r="301" spans="5:17" x14ac:dyDescent="0.25">
      <c r="E301" s="43"/>
      <c r="F301" s="43"/>
      <c r="P301" s="43"/>
      <c r="Q301" s="143"/>
    </row>
    <row r="302" spans="5:17" x14ac:dyDescent="0.25">
      <c r="E302" s="43"/>
      <c r="F302" s="43"/>
      <c r="P302" s="43"/>
      <c r="Q302" s="143"/>
    </row>
    <row r="303" spans="5:17" x14ac:dyDescent="0.25">
      <c r="E303" s="43"/>
      <c r="F303" s="43"/>
      <c r="P303" s="43"/>
      <c r="Q303" s="143"/>
    </row>
    <row r="304" spans="5:17" x14ac:dyDescent="0.25">
      <c r="E304" s="43"/>
      <c r="F304" s="43"/>
      <c r="P304" s="43"/>
      <c r="Q304" s="143"/>
    </row>
    <row r="305" spans="5:17" x14ac:dyDescent="0.25">
      <c r="E305" s="43"/>
      <c r="F305" s="43"/>
      <c r="P305" s="43"/>
      <c r="Q305" s="143"/>
    </row>
    <row r="306" spans="5:17" x14ac:dyDescent="0.25">
      <c r="E306" s="43"/>
      <c r="F306" s="43"/>
      <c r="P306" s="43"/>
      <c r="Q306" s="143"/>
    </row>
    <row r="307" spans="5:17" x14ac:dyDescent="0.25">
      <c r="E307" s="43"/>
      <c r="F307" s="43"/>
      <c r="P307" s="43"/>
      <c r="Q307" s="143"/>
    </row>
    <row r="308" spans="5:17" x14ac:dyDescent="0.25">
      <c r="E308" s="43"/>
      <c r="F308" s="43"/>
      <c r="P308" s="43"/>
      <c r="Q308" s="143"/>
    </row>
    <row r="309" spans="5:17" x14ac:dyDescent="0.25">
      <c r="E309" s="43"/>
      <c r="F309" s="43"/>
      <c r="P309" s="43"/>
      <c r="Q309" s="143"/>
    </row>
    <row r="310" spans="5:17" x14ac:dyDescent="0.25">
      <c r="E310" s="43"/>
      <c r="F310" s="43"/>
      <c r="P310" s="43"/>
      <c r="Q310" s="143"/>
    </row>
    <row r="311" spans="5:17" x14ac:dyDescent="0.25">
      <c r="E311" s="43"/>
      <c r="F311" s="43"/>
      <c r="P311" s="43"/>
      <c r="Q311" s="143"/>
    </row>
    <row r="312" spans="5:17" x14ac:dyDescent="0.25">
      <c r="E312" s="43"/>
      <c r="F312" s="43"/>
      <c r="P312" s="43"/>
      <c r="Q312" s="143"/>
    </row>
    <row r="313" spans="5:17" x14ac:dyDescent="0.25">
      <c r="E313" s="43"/>
      <c r="F313" s="43"/>
      <c r="P313" s="43"/>
      <c r="Q313" s="143"/>
    </row>
    <row r="314" spans="5:17" x14ac:dyDescent="0.25">
      <c r="E314" s="43"/>
      <c r="F314" s="43"/>
      <c r="P314" s="43"/>
      <c r="Q314" s="143"/>
    </row>
    <row r="315" spans="5:17" x14ac:dyDescent="0.25">
      <c r="E315" s="43"/>
      <c r="F315" s="43"/>
      <c r="P315" s="43"/>
      <c r="Q315" s="143"/>
    </row>
    <row r="316" spans="5:17" x14ac:dyDescent="0.25">
      <c r="E316" s="43"/>
      <c r="F316" s="43"/>
      <c r="P316" s="43"/>
      <c r="Q316" s="143"/>
    </row>
    <row r="317" spans="5:17" x14ac:dyDescent="0.25">
      <c r="E317" s="43"/>
      <c r="F317" s="43"/>
      <c r="P317" s="43"/>
      <c r="Q317" s="143"/>
    </row>
    <row r="318" spans="5:17" x14ac:dyDescent="0.25">
      <c r="E318" s="43"/>
      <c r="F318" s="43"/>
      <c r="P318" s="43"/>
      <c r="Q318" s="143"/>
    </row>
    <row r="319" spans="5:17" x14ac:dyDescent="0.25">
      <c r="E319" s="43"/>
      <c r="F319" s="43"/>
      <c r="P319" s="43"/>
      <c r="Q319" s="143"/>
    </row>
    <row r="320" spans="5:17" x14ac:dyDescent="0.25">
      <c r="E320" s="43"/>
      <c r="F320" s="43"/>
      <c r="P320" s="43"/>
      <c r="Q320" s="143"/>
    </row>
    <row r="321" spans="5:17" x14ac:dyDescent="0.25">
      <c r="E321" s="43"/>
      <c r="F321" s="43"/>
      <c r="P321" s="43"/>
      <c r="Q321" s="143"/>
    </row>
    <row r="322" spans="5:17" x14ac:dyDescent="0.25">
      <c r="E322" s="43"/>
      <c r="F322" s="43"/>
      <c r="P322" s="43"/>
      <c r="Q322" s="143"/>
    </row>
    <row r="323" spans="5:17" x14ac:dyDescent="0.25">
      <c r="E323" s="43"/>
      <c r="F323" s="43"/>
      <c r="P323" s="43"/>
      <c r="Q323" s="143"/>
    </row>
    <row r="324" spans="5:17" x14ac:dyDescent="0.25">
      <c r="E324" s="43"/>
      <c r="F324" s="43"/>
      <c r="P324" s="43"/>
      <c r="Q324" s="143"/>
    </row>
    <row r="325" spans="5:17" x14ac:dyDescent="0.25">
      <c r="E325" s="43"/>
      <c r="F325" s="43"/>
      <c r="P325" s="43"/>
      <c r="Q325" s="143"/>
    </row>
    <row r="326" spans="5:17" x14ac:dyDescent="0.25">
      <c r="E326" s="43"/>
      <c r="F326" s="43"/>
      <c r="P326" s="43"/>
      <c r="Q326" s="143"/>
    </row>
    <row r="327" spans="5:17" x14ac:dyDescent="0.25">
      <c r="E327" s="43"/>
      <c r="F327" s="43"/>
      <c r="P327" s="43"/>
      <c r="Q327" s="143"/>
    </row>
    <row r="328" spans="5:17" x14ac:dyDescent="0.25">
      <c r="E328" s="43"/>
      <c r="F328" s="43"/>
      <c r="P328" s="43"/>
      <c r="Q328" s="143"/>
    </row>
    <row r="329" spans="5:17" x14ac:dyDescent="0.25">
      <c r="E329" s="43"/>
      <c r="F329" s="43"/>
      <c r="P329" s="43"/>
      <c r="Q329" s="143"/>
    </row>
    <row r="330" spans="5:17" x14ac:dyDescent="0.25">
      <c r="E330" s="43"/>
      <c r="F330" s="43"/>
      <c r="P330" s="43"/>
      <c r="Q330" s="143"/>
    </row>
    <row r="331" spans="5:17" x14ac:dyDescent="0.25">
      <c r="E331" s="43"/>
      <c r="F331" s="43"/>
      <c r="P331" s="43"/>
      <c r="Q331" s="143"/>
    </row>
    <row r="332" spans="5:17" x14ac:dyDescent="0.25">
      <c r="E332" s="43"/>
      <c r="F332" s="43"/>
      <c r="P332" s="43"/>
      <c r="Q332" s="143"/>
    </row>
    <row r="333" spans="5:17" x14ac:dyDescent="0.25">
      <c r="E333" s="43"/>
      <c r="F333" s="43"/>
      <c r="P333" s="43"/>
      <c r="Q333" s="143"/>
    </row>
    <row r="334" spans="5:17" x14ac:dyDescent="0.25">
      <c r="E334" s="43"/>
      <c r="F334" s="43"/>
      <c r="P334" s="43"/>
      <c r="Q334" s="143"/>
    </row>
    <row r="335" spans="5:17" x14ac:dyDescent="0.25">
      <c r="E335" s="43"/>
      <c r="F335" s="43"/>
      <c r="P335" s="43"/>
      <c r="Q335" s="143"/>
    </row>
    <row r="336" spans="5:17" x14ac:dyDescent="0.25">
      <c r="E336" s="43"/>
      <c r="F336" s="43"/>
      <c r="P336" s="43"/>
      <c r="Q336" s="143"/>
    </row>
    <row r="337" spans="5:17" x14ac:dyDescent="0.25">
      <c r="E337" s="43"/>
      <c r="F337" s="43"/>
      <c r="P337" s="43"/>
      <c r="Q337" s="143"/>
    </row>
    <row r="338" spans="5:17" x14ac:dyDescent="0.25">
      <c r="E338" s="43"/>
      <c r="F338" s="43"/>
      <c r="P338" s="43"/>
      <c r="Q338" s="143"/>
    </row>
    <row r="339" spans="5:17" x14ac:dyDescent="0.25">
      <c r="E339" s="43"/>
      <c r="F339" s="43"/>
      <c r="P339" s="43"/>
      <c r="Q339" s="143"/>
    </row>
    <row r="340" spans="5:17" x14ac:dyDescent="0.25">
      <c r="E340" s="43"/>
      <c r="F340" s="43"/>
      <c r="P340" s="43"/>
      <c r="Q340" s="143"/>
    </row>
    <row r="341" spans="5:17" x14ac:dyDescent="0.25">
      <c r="E341" s="43"/>
      <c r="F341" s="43"/>
      <c r="P341" s="43"/>
      <c r="Q341" s="143"/>
    </row>
    <row r="342" spans="5:17" x14ac:dyDescent="0.25">
      <c r="E342" s="43"/>
      <c r="F342" s="43"/>
      <c r="P342" s="43"/>
      <c r="Q342" s="143"/>
    </row>
    <row r="343" spans="5:17" x14ac:dyDescent="0.25">
      <c r="E343" s="43"/>
      <c r="F343" s="43"/>
      <c r="P343" s="43"/>
      <c r="Q343" s="143"/>
    </row>
    <row r="344" spans="5:17" x14ac:dyDescent="0.25">
      <c r="E344" s="43"/>
      <c r="F344" s="43"/>
      <c r="P344" s="43"/>
      <c r="Q344" s="143"/>
    </row>
    <row r="345" spans="5:17" x14ac:dyDescent="0.25">
      <c r="E345" s="43"/>
      <c r="F345" s="43"/>
      <c r="P345" s="43"/>
      <c r="Q345" s="143"/>
    </row>
    <row r="346" spans="5:17" x14ac:dyDescent="0.25">
      <c r="E346" s="43"/>
      <c r="F346" s="43"/>
      <c r="P346" s="43"/>
      <c r="Q346" s="143"/>
    </row>
    <row r="347" spans="5:17" x14ac:dyDescent="0.25">
      <c r="E347" s="43"/>
      <c r="F347" s="43"/>
      <c r="P347" s="43"/>
      <c r="Q347" s="143"/>
    </row>
    <row r="348" spans="5:17" x14ac:dyDescent="0.25">
      <c r="E348" s="43"/>
      <c r="F348" s="43"/>
      <c r="P348" s="43"/>
      <c r="Q348" s="143"/>
    </row>
    <row r="349" spans="5:17" x14ac:dyDescent="0.25">
      <c r="E349" s="43"/>
      <c r="F349" s="43"/>
      <c r="P349" s="43"/>
      <c r="Q349" s="143"/>
    </row>
    <row r="350" spans="5:17" x14ac:dyDescent="0.25">
      <c r="E350" s="43"/>
      <c r="F350" s="43"/>
      <c r="P350" s="43"/>
      <c r="Q350" s="143"/>
    </row>
    <row r="351" spans="5:17" x14ac:dyDescent="0.25">
      <c r="E351" s="43"/>
      <c r="F351" s="43"/>
      <c r="P351" s="43"/>
      <c r="Q351" s="143"/>
    </row>
    <row r="352" spans="5:17" x14ac:dyDescent="0.25">
      <c r="E352" s="43"/>
      <c r="F352" s="43"/>
      <c r="P352" s="43"/>
      <c r="Q352" s="143"/>
    </row>
    <row r="353" spans="5:17" x14ac:dyDescent="0.25">
      <c r="E353" s="43"/>
      <c r="F353" s="43"/>
      <c r="P353" s="43"/>
      <c r="Q353" s="143"/>
    </row>
    <row r="354" spans="5:17" x14ac:dyDescent="0.25">
      <c r="E354" s="43"/>
      <c r="F354" s="43"/>
      <c r="P354" s="43"/>
      <c r="Q354" s="143"/>
    </row>
    <row r="355" spans="5:17" x14ac:dyDescent="0.25">
      <c r="E355" s="43"/>
      <c r="F355" s="43"/>
      <c r="P355" s="43"/>
      <c r="Q355" s="143"/>
    </row>
    <row r="356" spans="5:17" x14ac:dyDescent="0.25">
      <c r="E356" s="43"/>
      <c r="F356" s="43"/>
      <c r="P356" s="43"/>
      <c r="Q356" s="143"/>
    </row>
    <row r="357" spans="5:17" x14ac:dyDescent="0.25">
      <c r="E357" s="43"/>
      <c r="F357" s="43"/>
      <c r="P357" s="43"/>
      <c r="Q357" s="143"/>
    </row>
    <row r="358" spans="5:17" x14ac:dyDescent="0.25">
      <c r="E358" s="43"/>
      <c r="F358" s="43"/>
      <c r="P358" s="43"/>
      <c r="Q358" s="143"/>
    </row>
    <row r="359" spans="5:17" x14ac:dyDescent="0.25">
      <c r="E359" s="43"/>
      <c r="F359" s="43"/>
      <c r="P359" s="43"/>
      <c r="Q359" s="143"/>
    </row>
    <row r="360" spans="5:17" x14ac:dyDescent="0.25">
      <c r="E360" s="43"/>
      <c r="F360" s="43"/>
      <c r="P360" s="43"/>
      <c r="Q360" s="143"/>
    </row>
    <row r="361" spans="5:17" x14ac:dyDescent="0.25">
      <c r="E361" s="43"/>
      <c r="F361" s="43"/>
      <c r="P361" s="43"/>
      <c r="Q361" s="143"/>
    </row>
    <row r="362" spans="5:17" x14ac:dyDescent="0.25">
      <c r="E362" s="43"/>
      <c r="F362" s="43"/>
      <c r="P362" s="43"/>
      <c r="Q362" s="143"/>
    </row>
    <row r="363" spans="5:17" x14ac:dyDescent="0.25">
      <c r="E363" s="43"/>
      <c r="F363" s="43"/>
      <c r="P363" s="43"/>
      <c r="Q363" s="143"/>
    </row>
    <row r="364" spans="5:17" x14ac:dyDescent="0.25">
      <c r="E364" s="43"/>
      <c r="F364" s="43"/>
      <c r="P364" s="43"/>
      <c r="Q364" s="143"/>
    </row>
    <row r="365" spans="5:17" x14ac:dyDescent="0.25">
      <c r="E365" s="43"/>
      <c r="F365" s="43"/>
      <c r="P365" s="43"/>
      <c r="Q365" s="143"/>
    </row>
    <row r="366" spans="5:17" x14ac:dyDescent="0.25">
      <c r="E366" s="43"/>
      <c r="F366" s="43"/>
      <c r="P366" s="43"/>
      <c r="Q366" s="143"/>
    </row>
    <row r="367" spans="5:17" x14ac:dyDescent="0.25">
      <c r="E367" s="43"/>
      <c r="F367" s="43"/>
      <c r="P367" s="43"/>
      <c r="Q367" s="143"/>
    </row>
    <row r="368" spans="5:17" x14ac:dyDescent="0.25">
      <c r="E368" s="43"/>
      <c r="F368" s="43"/>
      <c r="P368" s="43"/>
      <c r="Q368" s="143"/>
    </row>
    <row r="369" spans="5:17" x14ac:dyDescent="0.25">
      <c r="E369" s="43"/>
      <c r="F369" s="43"/>
      <c r="P369" s="43"/>
      <c r="Q369" s="143"/>
    </row>
    <row r="370" spans="5:17" x14ac:dyDescent="0.25">
      <c r="E370" s="43"/>
      <c r="F370" s="43"/>
      <c r="P370" s="43"/>
      <c r="Q370" s="143"/>
    </row>
    <row r="371" spans="5:17" x14ac:dyDescent="0.25">
      <c r="E371" s="43"/>
      <c r="F371" s="43"/>
      <c r="P371" s="43"/>
      <c r="Q371" s="143"/>
    </row>
    <row r="372" spans="5:17" x14ac:dyDescent="0.25">
      <c r="E372" s="43"/>
      <c r="F372" s="43"/>
      <c r="P372" s="43"/>
      <c r="Q372" s="143"/>
    </row>
    <row r="373" spans="5:17" x14ac:dyDescent="0.25">
      <c r="E373" s="43"/>
      <c r="F373" s="43"/>
      <c r="P373" s="43"/>
      <c r="Q373" s="143"/>
    </row>
    <row r="374" spans="5:17" x14ac:dyDescent="0.25">
      <c r="E374" s="43"/>
      <c r="F374" s="43"/>
      <c r="P374" s="43"/>
      <c r="Q374" s="143"/>
    </row>
    <row r="375" spans="5:17" x14ac:dyDescent="0.25">
      <c r="E375" s="43"/>
      <c r="F375" s="43"/>
      <c r="P375" s="43"/>
      <c r="Q375" s="143"/>
    </row>
    <row r="376" spans="5:17" x14ac:dyDescent="0.25">
      <c r="E376" s="43"/>
      <c r="F376" s="43"/>
      <c r="P376" s="43"/>
      <c r="Q376" s="143"/>
    </row>
    <row r="377" spans="5:17" x14ac:dyDescent="0.25">
      <c r="E377" s="43"/>
      <c r="F377" s="43"/>
      <c r="P377" s="43"/>
      <c r="Q377" s="143"/>
    </row>
    <row r="378" spans="5:17" x14ac:dyDescent="0.25">
      <c r="E378" s="43"/>
      <c r="F378" s="43"/>
      <c r="P378" s="43"/>
      <c r="Q378" s="143"/>
    </row>
    <row r="379" spans="5:17" x14ac:dyDescent="0.25">
      <c r="E379" s="43"/>
      <c r="F379" s="43"/>
      <c r="P379" s="43"/>
      <c r="Q379" s="143"/>
    </row>
    <row r="380" spans="5:17" x14ac:dyDescent="0.25">
      <c r="E380" s="43"/>
      <c r="F380" s="43"/>
      <c r="P380" s="43"/>
      <c r="Q380" s="143"/>
    </row>
    <row r="381" spans="5:17" x14ac:dyDescent="0.25">
      <c r="E381" s="43"/>
      <c r="F381" s="43"/>
      <c r="P381" s="43"/>
      <c r="Q381" s="143"/>
    </row>
    <row r="382" spans="5:17" x14ac:dyDescent="0.25">
      <c r="E382" s="43"/>
      <c r="F382" s="43"/>
      <c r="P382" s="43"/>
      <c r="Q382" s="143"/>
    </row>
    <row r="383" spans="5:17" x14ac:dyDescent="0.25">
      <c r="E383" s="43"/>
      <c r="F383" s="43"/>
      <c r="P383" s="43"/>
      <c r="Q383" s="143"/>
    </row>
    <row r="384" spans="5:17" x14ac:dyDescent="0.25">
      <c r="E384" s="43"/>
      <c r="F384" s="43"/>
      <c r="P384" s="43"/>
      <c r="Q384" s="143"/>
    </row>
    <row r="385" spans="5:17" x14ac:dyDescent="0.25">
      <c r="E385" s="43"/>
      <c r="F385" s="43"/>
      <c r="P385" s="43"/>
      <c r="Q385" s="143"/>
    </row>
    <row r="386" spans="5:17" x14ac:dyDescent="0.25">
      <c r="E386" s="43"/>
      <c r="F386" s="43"/>
      <c r="P386" s="43"/>
      <c r="Q386" s="143"/>
    </row>
    <row r="387" spans="5:17" x14ac:dyDescent="0.25">
      <c r="E387" s="43"/>
      <c r="F387" s="43"/>
      <c r="P387" s="43"/>
      <c r="Q387" s="143"/>
    </row>
    <row r="388" spans="5:17" x14ac:dyDescent="0.25">
      <c r="E388" s="43"/>
      <c r="F388" s="43"/>
      <c r="P388" s="43"/>
      <c r="Q388" s="143"/>
    </row>
    <row r="389" spans="5:17" x14ac:dyDescent="0.25">
      <c r="E389" s="43"/>
      <c r="F389" s="43"/>
      <c r="P389" s="43"/>
      <c r="Q389" s="143"/>
    </row>
    <row r="390" spans="5:17" x14ac:dyDescent="0.25">
      <c r="E390" s="43"/>
      <c r="F390" s="43"/>
      <c r="P390" s="43"/>
      <c r="Q390" s="143"/>
    </row>
    <row r="391" spans="5:17" x14ac:dyDescent="0.25">
      <c r="E391" s="43"/>
      <c r="F391" s="43"/>
      <c r="P391" s="43"/>
      <c r="Q391" s="143"/>
    </row>
    <row r="392" spans="5:17" x14ac:dyDescent="0.25">
      <c r="E392" s="43"/>
      <c r="F392" s="43"/>
      <c r="P392" s="43"/>
      <c r="Q392" s="143"/>
    </row>
    <row r="393" spans="5:17" x14ac:dyDescent="0.25">
      <c r="E393" s="43"/>
      <c r="F393" s="43"/>
      <c r="P393" s="43"/>
      <c r="Q393" s="143"/>
    </row>
    <row r="394" spans="5:17" x14ac:dyDescent="0.25">
      <c r="E394" s="43"/>
      <c r="F394" s="43"/>
      <c r="P394" s="43"/>
      <c r="Q394" s="143"/>
    </row>
    <row r="395" spans="5:17" x14ac:dyDescent="0.25">
      <c r="E395" s="43"/>
      <c r="F395" s="43"/>
      <c r="P395" s="43"/>
      <c r="Q395" s="143"/>
    </row>
    <row r="396" spans="5:17" x14ac:dyDescent="0.25">
      <c r="E396" s="43"/>
      <c r="F396" s="43"/>
      <c r="P396" s="43"/>
      <c r="Q396" s="143"/>
    </row>
    <row r="397" spans="5:17" x14ac:dyDescent="0.25">
      <c r="E397" s="43"/>
      <c r="F397" s="43"/>
      <c r="P397" s="43"/>
      <c r="Q397" s="143"/>
    </row>
    <row r="398" spans="5:17" x14ac:dyDescent="0.25">
      <c r="E398" s="43"/>
      <c r="F398" s="43"/>
      <c r="P398" s="43"/>
      <c r="Q398" s="143"/>
    </row>
    <row r="399" spans="5:17" x14ac:dyDescent="0.25">
      <c r="E399" s="43"/>
      <c r="F399" s="43"/>
      <c r="P399" s="43"/>
      <c r="Q399" s="143"/>
    </row>
    <row r="400" spans="5:17" x14ac:dyDescent="0.25">
      <c r="E400" s="43"/>
      <c r="F400" s="43"/>
      <c r="P400" s="43"/>
      <c r="Q400" s="143"/>
    </row>
    <row r="401" spans="5:17" x14ac:dyDescent="0.25">
      <c r="E401" s="43"/>
      <c r="F401" s="43"/>
      <c r="P401" s="43"/>
      <c r="Q401" s="143"/>
    </row>
    <row r="402" spans="5:17" x14ac:dyDescent="0.25">
      <c r="E402" s="43"/>
      <c r="F402" s="43"/>
      <c r="P402" s="43"/>
      <c r="Q402" s="143"/>
    </row>
    <row r="403" spans="5:17" x14ac:dyDescent="0.25">
      <c r="E403" s="43"/>
      <c r="F403" s="43"/>
      <c r="P403" s="43"/>
      <c r="Q403" s="143"/>
    </row>
    <row r="404" spans="5:17" x14ac:dyDescent="0.25">
      <c r="E404" s="43"/>
      <c r="F404" s="43"/>
      <c r="P404" s="43"/>
      <c r="Q404" s="143"/>
    </row>
    <row r="405" spans="5:17" x14ac:dyDescent="0.25">
      <c r="E405" s="43"/>
      <c r="F405" s="43"/>
      <c r="P405" s="43"/>
      <c r="Q405" s="143"/>
    </row>
    <row r="406" spans="5:17" x14ac:dyDescent="0.25">
      <c r="E406" s="43"/>
      <c r="F406" s="43"/>
      <c r="P406" s="43"/>
      <c r="Q406" s="143"/>
    </row>
    <row r="407" spans="5:17" x14ac:dyDescent="0.25">
      <c r="E407" s="43"/>
      <c r="F407" s="43"/>
      <c r="P407" s="43"/>
      <c r="Q407" s="143"/>
    </row>
    <row r="408" spans="5:17" x14ac:dyDescent="0.25">
      <c r="E408" s="43"/>
      <c r="F408" s="43"/>
      <c r="P408" s="43"/>
      <c r="Q408" s="143"/>
    </row>
    <row r="409" spans="5:17" x14ac:dyDescent="0.25">
      <c r="E409" s="43"/>
      <c r="F409" s="43"/>
      <c r="P409" s="43"/>
      <c r="Q409" s="143"/>
    </row>
    <row r="410" spans="5:17" x14ac:dyDescent="0.25">
      <c r="E410" s="43"/>
      <c r="F410" s="43"/>
      <c r="P410" s="43"/>
      <c r="Q410" s="143"/>
    </row>
    <row r="411" spans="5:17" x14ac:dyDescent="0.25">
      <c r="E411" s="43"/>
      <c r="F411" s="43"/>
      <c r="P411" s="43"/>
      <c r="Q411" s="143"/>
    </row>
    <row r="412" spans="5:17" x14ac:dyDescent="0.25">
      <c r="E412" s="43"/>
      <c r="F412" s="43"/>
      <c r="P412" s="43"/>
      <c r="Q412" s="143"/>
    </row>
    <row r="413" spans="5:17" x14ac:dyDescent="0.25">
      <c r="E413" s="43"/>
      <c r="F413" s="43"/>
      <c r="P413" s="43"/>
      <c r="Q413" s="143"/>
    </row>
    <row r="414" spans="5:17" x14ac:dyDescent="0.25">
      <c r="E414" s="43"/>
      <c r="F414" s="43"/>
      <c r="P414" s="43"/>
      <c r="Q414" s="143"/>
    </row>
    <row r="415" spans="5:17" x14ac:dyDescent="0.25">
      <c r="E415" s="43"/>
      <c r="F415" s="43"/>
      <c r="P415" s="43"/>
      <c r="Q415" s="143"/>
    </row>
    <row r="416" spans="5:17" x14ac:dyDescent="0.25">
      <c r="E416" s="43"/>
      <c r="F416" s="43"/>
      <c r="P416" s="43"/>
      <c r="Q416" s="143"/>
    </row>
    <row r="417" spans="5:17" x14ac:dyDescent="0.25">
      <c r="E417" s="43"/>
      <c r="F417" s="43"/>
      <c r="P417" s="43"/>
      <c r="Q417" s="143"/>
    </row>
    <row r="418" spans="5:17" x14ac:dyDescent="0.25">
      <c r="E418" s="43"/>
      <c r="F418" s="43"/>
      <c r="P418" s="43"/>
      <c r="Q418" s="143"/>
    </row>
    <row r="419" spans="5:17" x14ac:dyDescent="0.25">
      <c r="E419" s="43"/>
      <c r="F419" s="43"/>
      <c r="P419" s="43"/>
      <c r="Q419" s="143"/>
    </row>
    <row r="420" spans="5:17" x14ac:dyDescent="0.25">
      <c r="E420" s="43"/>
      <c r="F420" s="43"/>
      <c r="P420" s="43"/>
      <c r="Q420" s="143"/>
    </row>
    <row r="421" spans="5:17" x14ac:dyDescent="0.25">
      <c r="E421" s="43"/>
      <c r="F421" s="43"/>
      <c r="P421" s="43"/>
      <c r="Q421" s="143"/>
    </row>
    <row r="422" spans="5:17" x14ac:dyDescent="0.25">
      <c r="E422" s="43"/>
      <c r="F422" s="43"/>
      <c r="P422" s="43"/>
      <c r="Q422" s="143"/>
    </row>
    <row r="423" spans="5:17" x14ac:dyDescent="0.25">
      <c r="E423" s="43"/>
      <c r="F423" s="43"/>
      <c r="P423" s="43"/>
      <c r="Q423" s="143"/>
    </row>
    <row r="424" spans="5:17" x14ac:dyDescent="0.25">
      <c r="E424" s="43"/>
      <c r="F424" s="43"/>
      <c r="P424" s="43"/>
      <c r="Q424" s="143"/>
    </row>
    <row r="425" spans="5:17" x14ac:dyDescent="0.25">
      <c r="E425" s="43"/>
      <c r="F425" s="43"/>
      <c r="P425" s="43"/>
      <c r="Q425" s="143"/>
    </row>
    <row r="426" spans="5:17" x14ac:dyDescent="0.25">
      <c r="E426" s="43"/>
      <c r="F426" s="43"/>
      <c r="P426" s="43"/>
      <c r="Q426" s="143"/>
    </row>
    <row r="427" spans="5:17" x14ac:dyDescent="0.25">
      <c r="E427" s="43"/>
      <c r="F427" s="43"/>
      <c r="P427" s="43"/>
      <c r="Q427" s="143"/>
    </row>
    <row r="428" spans="5:17" x14ac:dyDescent="0.25">
      <c r="E428" s="43"/>
      <c r="F428" s="43"/>
      <c r="P428" s="43"/>
      <c r="Q428" s="143"/>
    </row>
    <row r="429" spans="5:17" x14ac:dyDescent="0.25">
      <c r="E429" s="43"/>
      <c r="F429" s="43"/>
      <c r="P429" s="43"/>
      <c r="Q429" s="143"/>
    </row>
    <row r="430" spans="5:17" x14ac:dyDescent="0.25">
      <c r="E430" s="43"/>
      <c r="F430" s="43"/>
      <c r="P430" s="43"/>
      <c r="Q430" s="143"/>
    </row>
    <row r="431" spans="5:17" x14ac:dyDescent="0.25">
      <c r="E431" s="43"/>
      <c r="F431" s="43"/>
      <c r="P431" s="43"/>
      <c r="Q431" s="143"/>
    </row>
    <row r="432" spans="5:17" x14ac:dyDescent="0.25">
      <c r="E432" s="43"/>
      <c r="F432" s="43"/>
      <c r="P432" s="43"/>
      <c r="Q432" s="143"/>
    </row>
    <row r="433" spans="5:17" x14ac:dyDescent="0.25">
      <c r="E433" s="43"/>
      <c r="F433" s="43"/>
      <c r="P433" s="43"/>
      <c r="Q433" s="143"/>
    </row>
    <row r="434" spans="5:17" x14ac:dyDescent="0.25">
      <c r="E434" s="43"/>
      <c r="F434" s="43"/>
      <c r="P434" s="43"/>
      <c r="Q434" s="143"/>
    </row>
    <row r="435" spans="5:17" x14ac:dyDescent="0.25">
      <c r="E435" s="43"/>
      <c r="F435" s="43"/>
      <c r="P435" s="43"/>
      <c r="Q435" s="143"/>
    </row>
    <row r="436" spans="5:17" x14ac:dyDescent="0.25">
      <c r="E436" s="43"/>
      <c r="F436" s="43"/>
      <c r="P436" s="43"/>
      <c r="Q436" s="143"/>
    </row>
    <row r="437" spans="5:17" x14ac:dyDescent="0.25">
      <c r="E437" s="43"/>
      <c r="F437" s="43"/>
      <c r="P437" s="43"/>
      <c r="Q437" s="143"/>
    </row>
    <row r="438" spans="5:17" x14ac:dyDescent="0.25">
      <c r="E438" s="43"/>
      <c r="F438" s="43"/>
      <c r="P438" s="43"/>
      <c r="Q438" s="143"/>
    </row>
    <row r="439" spans="5:17" x14ac:dyDescent="0.25">
      <c r="E439" s="43"/>
      <c r="F439" s="43"/>
      <c r="P439" s="43"/>
      <c r="Q439" s="143"/>
    </row>
    <row r="440" spans="5:17" x14ac:dyDescent="0.25">
      <c r="E440" s="43"/>
      <c r="F440" s="43"/>
      <c r="P440" s="43"/>
      <c r="Q440" s="143"/>
    </row>
    <row r="441" spans="5:17" x14ac:dyDescent="0.25">
      <c r="E441" s="43"/>
      <c r="F441" s="43"/>
      <c r="P441" s="43"/>
      <c r="Q441" s="143"/>
    </row>
    <row r="442" spans="5:17" x14ac:dyDescent="0.25">
      <c r="E442" s="43"/>
      <c r="F442" s="43"/>
      <c r="P442" s="43"/>
      <c r="Q442" s="143"/>
    </row>
    <row r="443" spans="5:17" x14ac:dyDescent="0.25">
      <c r="E443" s="43"/>
      <c r="F443" s="43"/>
      <c r="P443" s="43"/>
      <c r="Q443" s="143"/>
    </row>
    <row r="444" spans="5:17" x14ac:dyDescent="0.25">
      <c r="E444" s="43"/>
      <c r="F444" s="43"/>
      <c r="P444" s="43"/>
      <c r="Q444" s="143"/>
    </row>
    <row r="445" spans="5:17" x14ac:dyDescent="0.25">
      <c r="E445" s="43"/>
      <c r="F445" s="43"/>
      <c r="P445" s="43"/>
      <c r="Q445" s="143"/>
    </row>
    <row r="446" spans="5:17" x14ac:dyDescent="0.25">
      <c r="E446" s="43"/>
      <c r="F446" s="43"/>
      <c r="P446" s="43"/>
      <c r="Q446" s="143"/>
    </row>
    <row r="447" spans="5:17" x14ac:dyDescent="0.25">
      <c r="E447" s="43"/>
      <c r="F447" s="43"/>
      <c r="P447" s="43"/>
      <c r="Q447" s="143"/>
    </row>
    <row r="448" spans="5:17" x14ac:dyDescent="0.25">
      <c r="E448" s="43"/>
      <c r="F448" s="43"/>
      <c r="P448" s="43"/>
      <c r="Q448" s="143"/>
    </row>
    <row r="449" spans="5:17" x14ac:dyDescent="0.25">
      <c r="E449" s="43"/>
      <c r="F449" s="43"/>
      <c r="P449" s="43"/>
      <c r="Q449" s="143"/>
    </row>
    <row r="450" spans="5:17" x14ac:dyDescent="0.25">
      <c r="E450" s="43"/>
      <c r="F450" s="43"/>
      <c r="P450" s="43"/>
      <c r="Q450" s="143"/>
    </row>
    <row r="451" spans="5:17" x14ac:dyDescent="0.25">
      <c r="E451" s="43"/>
      <c r="F451" s="43"/>
      <c r="P451" s="43"/>
      <c r="Q451" s="143"/>
    </row>
    <row r="452" spans="5:17" x14ac:dyDescent="0.25">
      <c r="E452" s="43"/>
      <c r="F452" s="43"/>
      <c r="P452" s="43"/>
      <c r="Q452" s="143"/>
    </row>
    <row r="453" spans="5:17" x14ac:dyDescent="0.25">
      <c r="E453" s="43"/>
      <c r="F453" s="43"/>
      <c r="P453" s="43"/>
      <c r="Q453" s="143"/>
    </row>
    <row r="454" spans="5:17" x14ac:dyDescent="0.25">
      <c r="E454" s="43"/>
      <c r="F454" s="43"/>
      <c r="P454" s="43"/>
      <c r="Q454" s="143"/>
    </row>
    <row r="455" spans="5:17" x14ac:dyDescent="0.25">
      <c r="E455" s="43"/>
      <c r="F455" s="43"/>
      <c r="P455" s="43"/>
      <c r="Q455" s="143"/>
    </row>
    <row r="456" spans="5:17" x14ac:dyDescent="0.25">
      <c r="E456" s="43"/>
      <c r="F456" s="43"/>
      <c r="P456" s="43"/>
      <c r="Q456" s="143"/>
    </row>
    <row r="457" spans="5:17" x14ac:dyDescent="0.25">
      <c r="E457" s="43"/>
      <c r="F457" s="43"/>
      <c r="P457" s="43"/>
      <c r="Q457" s="143"/>
    </row>
    <row r="458" spans="5:17" x14ac:dyDescent="0.25">
      <c r="E458" s="43"/>
      <c r="F458" s="43"/>
      <c r="P458" s="43"/>
      <c r="Q458" s="143"/>
    </row>
    <row r="459" spans="5:17" x14ac:dyDescent="0.25">
      <c r="E459" s="43"/>
      <c r="F459" s="43"/>
      <c r="P459" s="43"/>
      <c r="Q459" s="143"/>
    </row>
    <row r="460" spans="5:17" x14ac:dyDescent="0.25">
      <c r="E460" s="43"/>
      <c r="F460" s="43"/>
      <c r="P460" s="43"/>
      <c r="Q460" s="143"/>
    </row>
    <row r="461" spans="5:17" x14ac:dyDescent="0.25">
      <c r="E461" s="43"/>
      <c r="F461" s="43"/>
      <c r="P461" s="43"/>
      <c r="Q461" s="143"/>
    </row>
    <row r="462" spans="5:17" x14ac:dyDescent="0.25">
      <c r="E462" s="43"/>
      <c r="F462" s="43"/>
      <c r="P462" s="43"/>
      <c r="Q462" s="143"/>
    </row>
    <row r="463" spans="5:17" x14ac:dyDescent="0.25">
      <c r="E463" s="43"/>
      <c r="F463" s="43"/>
      <c r="P463" s="43"/>
      <c r="Q463" s="143"/>
    </row>
    <row r="464" spans="5:17" x14ac:dyDescent="0.25">
      <c r="E464" s="43"/>
      <c r="F464" s="43"/>
      <c r="P464" s="43"/>
      <c r="Q464" s="143"/>
    </row>
    <row r="465" spans="5:17" x14ac:dyDescent="0.25">
      <c r="E465" s="43"/>
      <c r="F465" s="43"/>
      <c r="P465" s="43"/>
      <c r="Q465" s="143"/>
    </row>
    <row r="466" spans="5:17" x14ac:dyDescent="0.25">
      <c r="E466" s="43"/>
      <c r="F466" s="43"/>
      <c r="P466" s="43"/>
      <c r="Q466" s="143"/>
    </row>
    <row r="467" spans="5:17" x14ac:dyDescent="0.25">
      <c r="E467" s="43"/>
      <c r="F467" s="43"/>
      <c r="P467" s="43"/>
      <c r="Q467" s="143"/>
    </row>
    <row r="468" spans="5:17" x14ac:dyDescent="0.25">
      <c r="E468" s="43"/>
      <c r="F468" s="43"/>
      <c r="P468" s="43"/>
      <c r="Q468" s="143"/>
    </row>
    <row r="469" spans="5:17" x14ac:dyDescent="0.25">
      <c r="E469" s="43"/>
      <c r="F469" s="43"/>
      <c r="P469" s="43"/>
      <c r="Q469" s="143"/>
    </row>
    <row r="470" spans="5:17" x14ac:dyDescent="0.25">
      <c r="E470" s="43"/>
      <c r="F470" s="43"/>
      <c r="P470" s="43"/>
      <c r="Q470" s="143"/>
    </row>
    <row r="471" spans="5:17" x14ac:dyDescent="0.25">
      <c r="E471" s="43"/>
      <c r="F471" s="43"/>
      <c r="P471" s="43"/>
      <c r="Q471" s="143"/>
    </row>
    <row r="472" spans="5:17" x14ac:dyDescent="0.25">
      <c r="E472" s="43"/>
      <c r="F472" s="43"/>
      <c r="P472" s="43"/>
      <c r="Q472" s="143"/>
    </row>
    <row r="473" spans="5:17" x14ac:dyDescent="0.25">
      <c r="E473" s="43"/>
      <c r="F473" s="43"/>
      <c r="P473" s="43"/>
      <c r="Q473" s="143"/>
    </row>
    <row r="474" spans="5:17" x14ac:dyDescent="0.25">
      <c r="E474" s="43"/>
      <c r="F474" s="43"/>
      <c r="P474" s="43"/>
      <c r="Q474" s="143"/>
    </row>
    <row r="475" spans="5:17" x14ac:dyDescent="0.25">
      <c r="E475" s="43"/>
      <c r="F475" s="43"/>
      <c r="P475" s="43"/>
      <c r="Q475" s="143"/>
    </row>
    <row r="476" spans="5:17" x14ac:dyDescent="0.25">
      <c r="E476" s="43"/>
      <c r="F476" s="43"/>
      <c r="P476" s="43"/>
      <c r="Q476" s="143"/>
    </row>
    <row r="477" spans="5:17" x14ac:dyDescent="0.25">
      <c r="E477" s="43"/>
      <c r="F477" s="43"/>
      <c r="P477" s="43"/>
      <c r="Q477" s="143"/>
    </row>
    <row r="478" spans="5:17" x14ac:dyDescent="0.25">
      <c r="E478" s="43"/>
      <c r="F478" s="43"/>
      <c r="P478" s="43"/>
      <c r="Q478" s="143"/>
    </row>
    <row r="479" spans="5:17" x14ac:dyDescent="0.25">
      <c r="E479" s="43"/>
      <c r="F479" s="43"/>
      <c r="P479" s="43"/>
      <c r="Q479" s="143"/>
    </row>
    <row r="480" spans="5:17" x14ac:dyDescent="0.25">
      <c r="E480" s="43"/>
      <c r="F480" s="43"/>
      <c r="P480" s="43"/>
      <c r="Q480" s="143"/>
    </row>
    <row r="481" spans="5:17" x14ac:dyDescent="0.25">
      <c r="E481" s="43"/>
      <c r="F481" s="43"/>
      <c r="P481" s="43"/>
      <c r="Q481" s="143"/>
    </row>
    <row r="482" spans="5:17" x14ac:dyDescent="0.25">
      <c r="E482" s="43"/>
      <c r="F482" s="43"/>
      <c r="P482" s="43"/>
      <c r="Q482" s="143"/>
    </row>
    <row r="483" spans="5:17" x14ac:dyDescent="0.25">
      <c r="E483" s="43"/>
      <c r="F483" s="43"/>
      <c r="P483" s="43"/>
      <c r="Q483" s="143"/>
    </row>
    <row r="484" spans="5:17" x14ac:dyDescent="0.25">
      <c r="E484" s="43"/>
      <c r="F484" s="43"/>
      <c r="P484" s="43"/>
      <c r="Q484" s="143"/>
    </row>
    <row r="485" spans="5:17" x14ac:dyDescent="0.25">
      <c r="E485" s="43"/>
      <c r="F485" s="43"/>
      <c r="P485" s="43"/>
      <c r="Q485" s="143"/>
    </row>
    <row r="486" spans="5:17" x14ac:dyDescent="0.25">
      <c r="E486" s="43"/>
      <c r="F486" s="43"/>
      <c r="P486" s="43"/>
      <c r="Q486" s="143"/>
    </row>
    <row r="487" spans="5:17" x14ac:dyDescent="0.25">
      <c r="E487" s="43"/>
      <c r="F487" s="43"/>
      <c r="P487" s="43"/>
      <c r="Q487" s="143"/>
    </row>
    <row r="488" spans="5:17" x14ac:dyDescent="0.25">
      <c r="E488" s="43"/>
      <c r="F488" s="43"/>
      <c r="P488" s="43"/>
      <c r="Q488" s="143"/>
    </row>
    <row r="489" spans="5:17" x14ac:dyDescent="0.25">
      <c r="E489" s="43"/>
      <c r="F489" s="43"/>
      <c r="P489" s="43"/>
      <c r="Q489" s="143"/>
    </row>
    <row r="490" spans="5:17" x14ac:dyDescent="0.25">
      <c r="E490" s="43"/>
      <c r="F490" s="43"/>
      <c r="P490" s="43"/>
      <c r="Q490" s="143"/>
    </row>
    <row r="491" spans="5:17" x14ac:dyDescent="0.25">
      <c r="E491" s="43"/>
      <c r="F491" s="43"/>
      <c r="P491" s="43"/>
      <c r="Q491" s="143"/>
    </row>
    <row r="492" spans="5:17" x14ac:dyDescent="0.25">
      <c r="E492" s="43"/>
      <c r="F492" s="43"/>
      <c r="P492" s="43"/>
      <c r="Q492" s="143"/>
    </row>
    <row r="493" spans="5:17" x14ac:dyDescent="0.25">
      <c r="E493" s="43"/>
      <c r="F493" s="43"/>
      <c r="P493" s="43"/>
      <c r="Q493" s="143"/>
    </row>
    <row r="494" spans="5:17" x14ac:dyDescent="0.25">
      <c r="E494" s="43"/>
      <c r="F494" s="43"/>
      <c r="P494" s="43"/>
      <c r="Q494" s="143"/>
    </row>
    <row r="495" spans="5:17" x14ac:dyDescent="0.25">
      <c r="E495" s="43"/>
      <c r="F495" s="43"/>
      <c r="P495" s="43"/>
      <c r="Q495" s="143"/>
    </row>
    <row r="496" spans="5:17" x14ac:dyDescent="0.25">
      <c r="E496" s="43"/>
      <c r="F496" s="43"/>
      <c r="P496" s="43"/>
      <c r="Q496" s="143"/>
    </row>
    <row r="497" spans="5:17" x14ac:dyDescent="0.25">
      <c r="E497" s="43"/>
      <c r="F497" s="43"/>
      <c r="P497" s="43"/>
      <c r="Q497" s="143"/>
    </row>
    <row r="498" spans="5:17" x14ac:dyDescent="0.25">
      <c r="E498" s="43"/>
      <c r="F498" s="43"/>
      <c r="P498" s="43"/>
      <c r="Q498" s="143"/>
    </row>
    <row r="499" spans="5:17" x14ac:dyDescent="0.25">
      <c r="E499" s="43"/>
      <c r="F499" s="43"/>
      <c r="P499" s="43"/>
      <c r="Q499" s="143"/>
    </row>
    <row r="500" spans="5:17" x14ac:dyDescent="0.25">
      <c r="E500" s="43"/>
      <c r="F500" s="43"/>
      <c r="P500" s="43"/>
      <c r="Q500" s="143"/>
    </row>
    <row r="501" spans="5:17" x14ac:dyDescent="0.25">
      <c r="E501" s="43"/>
      <c r="F501" s="43"/>
      <c r="P501" s="43"/>
      <c r="Q501" s="143"/>
    </row>
    <row r="502" spans="5:17" x14ac:dyDescent="0.25">
      <c r="E502" s="43"/>
      <c r="F502" s="43"/>
      <c r="P502" s="43"/>
      <c r="Q502" s="143"/>
    </row>
    <row r="503" spans="5:17" x14ac:dyDescent="0.25">
      <c r="E503" s="43"/>
      <c r="F503" s="43"/>
      <c r="P503" s="43"/>
      <c r="Q503" s="143"/>
    </row>
    <row r="504" spans="5:17" x14ac:dyDescent="0.25">
      <c r="E504" s="43"/>
      <c r="F504" s="43"/>
      <c r="P504" s="43"/>
      <c r="Q504" s="143"/>
    </row>
    <row r="505" spans="5:17" x14ac:dyDescent="0.25">
      <c r="E505" s="43"/>
      <c r="F505" s="43"/>
      <c r="P505" s="43"/>
      <c r="Q505" s="143"/>
    </row>
    <row r="506" spans="5:17" x14ac:dyDescent="0.25">
      <c r="E506" s="43"/>
      <c r="F506" s="43"/>
      <c r="P506" s="43"/>
      <c r="Q506" s="143"/>
    </row>
    <row r="507" spans="5:17" x14ac:dyDescent="0.25">
      <c r="E507" s="43"/>
      <c r="F507" s="43"/>
      <c r="P507" s="43"/>
      <c r="Q507" s="143"/>
    </row>
    <row r="508" spans="5:17" x14ac:dyDescent="0.25">
      <c r="E508" s="43"/>
      <c r="F508" s="43"/>
      <c r="P508" s="43"/>
      <c r="Q508" s="143"/>
    </row>
    <row r="509" spans="5:17" x14ac:dyDescent="0.25">
      <c r="E509" s="43"/>
      <c r="F509" s="43"/>
      <c r="P509" s="43"/>
      <c r="Q509" s="143"/>
    </row>
    <row r="510" spans="5:17" x14ac:dyDescent="0.25">
      <c r="E510" s="43"/>
      <c r="F510" s="43"/>
      <c r="P510" s="43"/>
      <c r="Q510" s="143"/>
    </row>
    <row r="511" spans="5:17" x14ac:dyDescent="0.25">
      <c r="E511" s="43"/>
      <c r="F511" s="43"/>
      <c r="P511" s="43"/>
      <c r="Q511" s="143"/>
    </row>
    <row r="512" spans="5:17" x14ac:dyDescent="0.25">
      <c r="E512" s="43"/>
      <c r="F512" s="43"/>
      <c r="P512" s="43"/>
      <c r="Q512" s="143"/>
    </row>
    <row r="513" spans="5:17" x14ac:dyDescent="0.25">
      <c r="E513" s="43"/>
      <c r="F513" s="43"/>
      <c r="P513" s="43"/>
      <c r="Q513" s="143"/>
    </row>
    <row r="514" spans="5:17" x14ac:dyDescent="0.25">
      <c r="E514" s="43"/>
      <c r="F514" s="43"/>
      <c r="P514" s="43"/>
      <c r="Q514" s="143"/>
    </row>
    <row r="515" spans="5:17" x14ac:dyDescent="0.25">
      <c r="E515" s="43"/>
      <c r="F515" s="43"/>
      <c r="P515" s="43"/>
      <c r="Q515" s="143"/>
    </row>
    <row r="516" spans="5:17" x14ac:dyDescent="0.25">
      <c r="E516" s="43"/>
      <c r="F516" s="43"/>
      <c r="P516" s="43"/>
      <c r="Q516" s="143"/>
    </row>
    <row r="517" spans="5:17" x14ac:dyDescent="0.25">
      <c r="E517" s="43"/>
      <c r="F517" s="43"/>
      <c r="P517" s="43"/>
      <c r="Q517" s="143"/>
    </row>
    <row r="518" spans="5:17" x14ac:dyDescent="0.25">
      <c r="E518" s="43"/>
      <c r="F518" s="43"/>
      <c r="P518" s="43"/>
      <c r="Q518" s="143"/>
    </row>
    <row r="519" spans="5:17" x14ac:dyDescent="0.25">
      <c r="E519" s="43"/>
      <c r="F519" s="43"/>
      <c r="P519" s="43"/>
      <c r="Q519" s="143"/>
    </row>
    <row r="520" spans="5:17" x14ac:dyDescent="0.25">
      <c r="E520" s="43"/>
      <c r="F520" s="43"/>
      <c r="P520" s="43"/>
      <c r="Q520" s="143"/>
    </row>
    <row r="521" spans="5:17" x14ac:dyDescent="0.25">
      <c r="E521" s="43"/>
      <c r="F521" s="43"/>
      <c r="P521" s="43"/>
      <c r="Q521" s="143"/>
    </row>
    <row r="522" spans="5:17" x14ac:dyDescent="0.25">
      <c r="E522" s="43"/>
      <c r="F522" s="43"/>
      <c r="P522" s="43"/>
      <c r="Q522" s="143"/>
    </row>
    <row r="523" spans="5:17" x14ac:dyDescent="0.25">
      <c r="E523" s="43"/>
      <c r="F523" s="43"/>
      <c r="P523" s="43"/>
      <c r="Q523" s="143"/>
    </row>
    <row r="524" spans="5:17" x14ac:dyDescent="0.25">
      <c r="E524" s="43"/>
      <c r="F524" s="43"/>
      <c r="P524" s="43"/>
      <c r="Q524" s="143"/>
    </row>
    <row r="525" spans="5:17" x14ac:dyDescent="0.25">
      <c r="E525" s="43"/>
      <c r="F525" s="43"/>
      <c r="P525" s="43"/>
      <c r="Q525" s="143"/>
    </row>
    <row r="526" spans="5:17" x14ac:dyDescent="0.25">
      <c r="E526" s="43"/>
      <c r="F526" s="43"/>
      <c r="P526" s="43"/>
      <c r="Q526" s="143"/>
    </row>
    <row r="527" spans="5:17" x14ac:dyDescent="0.25">
      <c r="E527" s="43"/>
      <c r="F527" s="43"/>
      <c r="P527" s="43"/>
      <c r="Q527" s="143"/>
    </row>
    <row r="528" spans="5:17" x14ac:dyDescent="0.25">
      <c r="E528" s="43"/>
      <c r="F528" s="43"/>
      <c r="P528" s="43"/>
      <c r="Q528" s="143"/>
    </row>
    <row r="529" spans="5:17" x14ac:dyDescent="0.25">
      <c r="E529" s="43"/>
      <c r="F529" s="43"/>
      <c r="P529" s="43"/>
      <c r="Q529" s="143"/>
    </row>
    <row r="530" spans="5:17" x14ac:dyDescent="0.25">
      <c r="E530" s="43"/>
      <c r="F530" s="43"/>
      <c r="P530" s="43"/>
      <c r="Q530" s="143"/>
    </row>
    <row r="531" spans="5:17" x14ac:dyDescent="0.25">
      <c r="E531" s="43"/>
      <c r="F531" s="43"/>
      <c r="P531" s="43"/>
      <c r="Q531" s="143"/>
    </row>
    <row r="532" spans="5:17" x14ac:dyDescent="0.25">
      <c r="E532" s="43"/>
      <c r="F532" s="43"/>
      <c r="P532" s="43"/>
      <c r="Q532" s="143"/>
    </row>
    <row r="533" spans="5:17" x14ac:dyDescent="0.25">
      <c r="E533" s="43"/>
      <c r="F533" s="43"/>
      <c r="P533" s="43"/>
      <c r="Q533" s="143"/>
    </row>
    <row r="534" spans="5:17" x14ac:dyDescent="0.25">
      <c r="E534" s="43"/>
      <c r="F534" s="43"/>
      <c r="P534" s="43"/>
      <c r="Q534" s="143"/>
    </row>
    <row r="535" spans="5:17" x14ac:dyDescent="0.25">
      <c r="E535" s="43"/>
      <c r="F535" s="43"/>
      <c r="P535" s="43"/>
      <c r="Q535" s="143"/>
    </row>
    <row r="536" spans="5:17" x14ac:dyDescent="0.25">
      <c r="E536" s="43"/>
      <c r="F536" s="43"/>
      <c r="P536" s="43"/>
      <c r="Q536" s="143"/>
    </row>
    <row r="537" spans="5:17" x14ac:dyDescent="0.25">
      <c r="E537" s="43"/>
      <c r="F537" s="43"/>
      <c r="P537" s="43"/>
      <c r="Q537" s="143"/>
    </row>
    <row r="538" spans="5:17" x14ac:dyDescent="0.25">
      <c r="E538" s="43"/>
      <c r="F538" s="43"/>
      <c r="P538" s="43"/>
      <c r="Q538" s="143"/>
    </row>
    <row r="539" spans="5:17" x14ac:dyDescent="0.25">
      <c r="E539" s="43"/>
      <c r="F539" s="43"/>
      <c r="P539" s="43"/>
      <c r="Q539" s="143"/>
    </row>
    <row r="540" spans="5:17" x14ac:dyDescent="0.25">
      <c r="E540" s="43"/>
      <c r="F540" s="43"/>
      <c r="P540" s="43"/>
      <c r="Q540" s="143"/>
    </row>
    <row r="541" spans="5:17" x14ac:dyDescent="0.25">
      <c r="E541" s="43"/>
      <c r="F541" s="43"/>
      <c r="P541" s="43"/>
      <c r="Q541" s="143"/>
    </row>
    <row r="542" spans="5:17" x14ac:dyDescent="0.25">
      <c r="E542" s="43"/>
      <c r="F542" s="43"/>
      <c r="P542" s="43"/>
      <c r="Q542" s="143"/>
    </row>
    <row r="543" spans="5:17" x14ac:dyDescent="0.25">
      <c r="E543" s="43"/>
      <c r="F543" s="43"/>
      <c r="P543" s="43"/>
      <c r="Q543" s="143"/>
    </row>
    <row r="544" spans="5:17" x14ac:dyDescent="0.25">
      <c r="E544" s="43"/>
      <c r="F544" s="43"/>
      <c r="P544" s="43"/>
      <c r="Q544" s="143"/>
    </row>
    <row r="545" spans="5:17" x14ac:dyDescent="0.25">
      <c r="E545" s="43"/>
      <c r="F545" s="43"/>
      <c r="P545" s="43"/>
      <c r="Q545" s="143"/>
    </row>
    <row r="546" spans="5:17" x14ac:dyDescent="0.25">
      <c r="E546" s="43"/>
      <c r="F546" s="43"/>
      <c r="P546" s="43"/>
      <c r="Q546" s="143"/>
    </row>
    <row r="547" spans="5:17" x14ac:dyDescent="0.25">
      <c r="E547" s="43"/>
      <c r="F547" s="43"/>
      <c r="P547" s="43"/>
      <c r="Q547" s="143"/>
    </row>
    <row r="548" spans="5:17" x14ac:dyDescent="0.25">
      <c r="E548" s="43"/>
      <c r="F548" s="43"/>
      <c r="P548" s="43"/>
      <c r="Q548" s="143"/>
    </row>
    <row r="549" spans="5:17" x14ac:dyDescent="0.25">
      <c r="E549" s="43"/>
      <c r="F549" s="43"/>
      <c r="P549" s="43"/>
      <c r="Q549" s="143"/>
    </row>
    <row r="550" spans="5:17" x14ac:dyDescent="0.25">
      <c r="E550" s="43"/>
      <c r="F550" s="43"/>
      <c r="P550" s="43"/>
      <c r="Q550" s="143"/>
    </row>
    <row r="551" spans="5:17" x14ac:dyDescent="0.25">
      <c r="E551" s="43"/>
      <c r="F551" s="43"/>
      <c r="P551" s="43"/>
      <c r="Q551" s="143"/>
    </row>
    <row r="552" spans="5:17" x14ac:dyDescent="0.25">
      <c r="E552" s="43"/>
      <c r="F552" s="43"/>
      <c r="P552" s="43"/>
      <c r="Q552" s="143"/>
    </row>
    <row r="553" spans="5:17" x14ac:dyDescent="0.25">
      <c r="E553" s="43"/>
      <c r="F553" s="43"/>
      <c r="P553" s="43"/>
      <c r="Q553" s="143"/>
    </row>
    <row r="554" spans="5:17" x14ac:dyDescent="0.25">
      <c r="E554" s="43"/>
      <c r="F554" s="43"/>
      <c r="P554" s="43"/>
      <c r="Q554" s="143"/>
    </row>
    <row r="555" spans="5:17" x14ac:dyDescent="0.25">
      <c r="E555" s="43"/>
      <c r="F555" s="43"/>
      <c r="P555" s="43"/>
      <c r="Q555" s="143"/>
    </row>
    <row r="556" spans="5:17" x14ac:dyDescent="0.25">
      <c r="E556" s="43"/>
      <c r="F556" s="43"/>
      <c r="P556" s="43"/>
      <c r="Q556" s="143"/>
    </row>
    <row r="557" spans="5:17" x14ac:dyDescent="0.25">
      <c r="E557" s="43"/>
      <c r="F557" s="43"/>
      <c r="P557" s="43"/>
      <c r="Q557" s="143"/>
    </row>
    <row r="558" spans="5:17" x14ac:dyDescent="0.25">
      <c r="E558" s="43"/>
      <c r="F558" s="43"/>
      <c r="P558" s="43"/>
      <c r="Q558" s="143"/>
    </row>
    <row r="559" spans="5:17" x14ac:dyDescent="0.25">
      <c r="E559" s="43"/>
      <c r="F559" s="43"/>
      <c r="P559" s="43"/>
      <c r="Q559" s="143"/>
    </row>
    <row r="560" spans="5:17" x14ac:dyDescent="0.25">
      <c r="E560" s="43"/>
      <c r="F560" s="43"/>
      <c r="P560" s="43"/>
      <c r="Q560" s="143"/>
    </row>
    <row r="561" spans="5:17" x14ac:dyDescent="0.25">
      <c r="E561" s="43"/>
      <c r="F561" s="43"/>
      <c r="P561" s="43"/>
      <c r="Q561" s="143"/>
    </row>
    <row r="562" spans="5:17" x14ac:dyDescent="0.25">
      <c r="E562" s="43"/>
      <c r="F562" s="43"/>
      <c r="P562" s="43"/>
      <c r="Q562" s="143"/>
    </row>
    <row r="563" spans="5:17" x14ac:dyDescent="0.25">
      <c r="E563" s="43"/>
      <c r="F563" s="43"/>
      <c r="P563" s="43"/>
      <c r="Q563" s="143"/>
    </row>
    <row r="564" spans="5:17" x14ac:dyDescent="0.25">
      <c r="E564" s="43"/>
      <c r="F564" s="43"/>
      <c r="P564" s="43"/>
      <c r="Q564" s="143"/>
    </row>
    <row r="565" spans="5:17" x14ac:dyDescent="0.25">
      <c r="E565" s="43"/>
      <c r="F565" s="43"/>
      <c r="P565" s="43"/>
      <c r="Q565" s="143"/>
    </row>
    <row r="566" spans="5:17" x14ac:dyDescent="0.25">
      <c r="E566" s="43"/>
      <c r="F566" s="43"/>
      <c r="P566" s="43"/>
      <c r="Q566" s="143"/>
    </row>
    <row r="567" spans="5:17" x14ac:dyDescent="0.25">
      <c r="E567" s="43"/>
      <c r="F567" s="43"/>
      <c r="P567" s="43"/>
      <c r="Q567" s="143"/>
    </row>
    <row r="568" spans="5:17" x14ac:dyDescent="0.25">
      <c r="E568" s="43"/>
      <c r="F568" s="43"/>
      <c r="P568" s="43"/>
      <c r="Q568" s="143"/>
    </row>
    <row r="569" spans="5:17" x14ac:dyDescent="0.25">
      <c r="E569" s="43"/>
      <c r="F569" s="43"/>
      <c r="P569" s="43"/>
      <c r="Q569" s="143"/>
    </row>
    <row r="570" spans="5:17" x14ac:dyDescent="0.25">
      <c r="E570" s="43"/>
      <c r="F570" s="43"/>
      <c r="P570" s="43"/>
      <c r="Q570" s="143"/>
    </row>
    <row r="571" spans="5:17" x14ac:dyDescent="0.25">
      <c r="E571" s="43"/>
      <c r="F571" s="43"/>
      <c r="P571" s="43"/>
      <c r="Q571" s="143"/>
    </row>
    <row r="572" spans="5:17" x14ac:dyDescent="0.25">
      <c r="E572" s="43"/>
      <c r="F572" s="43"/>
      <c r="P572" s="43"/>
      <c r="Q572" s="143"/>
    </row>
    <row r="573" spans="5:17" x14ac:dyDescent="0.25">
      <c r="E573" s="43"/>
      <c r="F573" s="43"/>
      <c r="P573" s="43"/>
      <c r="Q573" s="143"/>
    </row>
    <row r="574" spans="5:17" x14ac:dyDescent="0.25">
      <c r="E574" s="43"/>
      <c r="F574" s="43"/>
      <c r="P574" s="43"/>
      <c r="Q574" s="143"/>
    </row>
    <row r="575" spans="5:17" x14ac:dyDescent="0.25">
      <c r="E575" s="43"/>
      <c r="F575" s="43"/>
      <c r="P575" s="43"/>
      <c r="Q575" s="143"/>
    </row>
    <row r="576" spans="5:17" x14ac:dyDescent="0.25">
      <c r="E576" s="43"/>
      <c r="F576" s="43"/>
      <c r="P576" s="43"/>
      <c r="Q576" s="143"/>
    </row>
    <row r="577" spans="5:17" x14ac:dyDescent="0.25">
      <c r="E577" s="43"/>
      <c r="F577" s="43"/>
      <c r="P577" s="43"/>
      <c r="Q577" s="143"/>
    </row>
    <row r="578" spans="5:17" x14ac:dyDescent="0.25">
      <c r="E578" s="43"/>
      <c r="F578" s="43"/>
      <c r="P578" s="43"/>
      <c r="Q578" s="143"/>
    </row>
    <row r="579" spans="5:17" x14ac:dyDescent="0.25">
      <c r="E579" s="43"/>
      <c r="F579" s="43"/>
      <c r="P579" s="43"/>
      <c r="Q579" s="143"/>
    </row>
    <row r="580" spans="5:17" x14ac:dyDescent="0.25">
      <c r="E580" s="43"/>
      <c r="F580" s="43"/>
      <c r="P580" s="43"/>
      <c r="Q580" s="143"/>
    </row>
    <row r="581" spans="5:17" x14ac:dyDescent="0.25">
      <c r="E581" s="43"/>
      <c r="F581" s="43"/>
      <c r="P581" s="43"/>
      <c r="Q581" s="143"/>
    </row>
    <row r="582" spans="5:17" x14ac:dyDescent="0.25">
      <c r="E582" s="43"/>
      <c r="F582" s="43"/>
      <c r="P582" s="43"/>
      <c r="Q582" s="143"/>
    </row>
    <row r="583" spans="5:17" x14ac:dyDescent="0.25">
      <c r="E583" s="43"/>
      <c r="F583" s="43"/>
      <c r="P583" s="43"/>
      <c r="Q583" s="143"/>
    </row>
    <row r="584" spans="5:17" x14ac:dyDescent="0.25">
      <c r="E584" s="43"/>
      <c r="F584" s="43"/>
      <c r="P584" s="43"/>
      <c r="Q584" s="143"/>
    </row>
    <row r="585" spans="5:17" x14ac:dyDescent="0.25">
      <c r="E585" s="43"/>
      <c r="F585" s="43"/>
      <c r="P585" s="43"/>
      <c r="Q585" s="143"/>
    </row>
    <row r="586" spans="5:17" x14ac:dyDescent="0.25">
      <c r="E586" s="43"/>
      <c r="F586" s="43"/>
      <c r="P586" s="43"/>
      <c r="Q586" s="143"/>
    </row>
    <row r="587" spans="5:17" x14ac:dyDescent="0.25">
      <c r="E587" s="43"/>
      <c r="F587" s="43"/>
      <c r="P587" s="43"/>
      <c r="Q587" s="143"/>
    </row>
    <row r="588" spans="5:17" x14ac:dyDescent="0.25">
      <c r="E588" s="43"/>
      <c r="F588" s="43"/>
      <c r="P588" s="43"/>
      <c r="Q588" s="143"/>
    </row>
    <row r="589" spans="5:17" x14ac:dyDescent="0.25">
      <c r="E589" s="43"/>
      <c r="F589" s="43"/>
      <c r="P589" s="43"/>
      <c r="Q589" s="143"/>
    </row>
    <row r="590" spans="5:17" x14ac:dyDescent="0.25">
      <c r="E590" s="43"/>
      <c r="F590" s="43"/>
      <c r="P590" s="43"/>
      <c r="Q590" s="143"/>
    </row>
    <row r="591" spans="5:17" x14ac:dyDescent="0.25">
      <c r="E591" s="43"/>
      <c r="F591" s="43"/>
      <c r="P591" s="43"/>
      <c r="Q591" s="143"/>
    </row>
    <row r="592" spans="5:17" x14ac:dyDescent="0.25">
      <c r="E592" s="43"/>
      <c r="F592" s="43"/>
      <c r="P592" s="43"/>
      <c r="Q592" s="143"/>
    </row>
    <row r="593" spans="5:17" x14ac:dyDescent="0.25">
      <c r="E593" s="43"/>
      <c r="F593" s="43"/>
      <c r="P593" s="43"/>
      <c r="Q593" s="143"/>
    </row>
    <row r="594" spans="5:17" x14ac:dyDescent="0.25">
      <c r="E594" s="43"/>
      <c r="F594" s="43"/>
      <c r="P594" s="43"/>
      <c r="Q594" s="143"/>
    </row>
    <row r="595" spans="5:17" x14ac:dyDescent="0.25">
      <c r="E595" s="43"/>
      <c r="F595" s="43"/>
      <c r="P595" s="43"/>
      <c r="Q595" s="143"/>
    </row>
    <row r="596" spans="5:17" x14ac:dyDescent="0.25">
      <c r="E596" s="43"/>
      <c r="F596" s="43"/>
      <c r="P596" s="43"/>
      <c r="Q596" s="143"/>
    </row>
    <row r="597" spans="5:17" x14ac:dyDescent="0.25">
      <c r="E597" s="43"/>
      <c r="F597" s="43"/>
      <c r="P597" s="43"/>
      <c r="Q597" s="143"/>
    </row>
    <row r="598" spans="5:17" x14ac:dyDescent="0.25">
      <c r="E598" s="43"/>
      <c r="F598" s="43"/>
      <c r="P598" s="43"/>
      <c r="Q598" s="143"/>
    </row>
    <row r="599" spans="5:17" x14ac:dyDescent="0.25">
      <c r="E599" s="43"/>
      <c r="F599" s="43"/>
      <c r="P599" s="43"/>
      <c r="Q599" s="143"/>
    </row>
    <row r="600" spans="5:17" x14ac:dyDescent="0.25">
      <c r="E600" s="43"/>
      <c r="F600" s="43"/>
      <c r="P600" s="43"/>
      <c r="Q600" s="143"/>
    </row>
    <row r="601" spans="5:17" x14ac:dyDescent="0.25">
      <c r="E601" s="43"/>
      <c r="F601" s="43"/>
      <c r="P601" s="43"/>
      <c r="Q601" s="143"/>
    </row>
    <row r="602" spans="5:17" x14ac:dyDescent="0.25">
      <c r="E602" s="43"/>
      <c r="F602" s="43"/>
      <c r="P602" s="43"/>
      <c r="Q602" s="143"/>
    </row>
    <row r="603" spans="5:17" x14ac:dyDescent="0.25">
      <c r="E603" s="43"/>
      <c r="F603" s="43"/>
      <c r="P603" s="43"/>
      <c r="Q603" s="143"/>
    </row>
    <row r="604" spans="5:17" x14ac:dyDescent="0.25">
      <c r="E604" s="43"/>
      <c r="F604" s="43"/>
      <c r="P604" s="43"/>
      <c r="Q604" s="143"/>
    </row>
    <row r="605" spans="5:17" x14ac:dyDescent="0.25">
      <c r="E605" s="43"/>
      <c r="F605" s="43"/>
      <c r="P605" s="43"/>
      <c r="Q605" s="143"/>
    </row>
    <row r="606" spans="5:17" x14ac:dyDescent="0.25">
      <c r="E606" s="43"/>
      <c r="F606" s="43"/>
      <c r="P606" s="43"/>
      <c r="Q606" s="143"/>
    </row>
    <row r="607" spans="5:17" x14ac:dyDescent="0.25">
      <c r="E607" s="43"/>
      <c r="F607" s="43"/>
      <c r="P607" s="43"/>
      <c r="Q607" s="143"/>
    </row>
    <row r="608" spans="5:17" x14ac:dyDescent="0.25">
      <c r="E608" s="43"/>
      <c r="F608" s="43"/>
      <c r="P608" s="43"/>
      <c r="Q608" s="143"/>
    </row>
    <row r="609" spans="5:17" x14ac:dyDescent="0.25">
      <c r="E609" s="43"/>
      <c r="F609" s="43"/>
      <c r="P609" s="43"/>
      <c r="Q609" s="143"/>
    </row>
    <row r="610" spans="5:17" x14ac:dyDescent="0.25">
      <c r="E610" s="43"/>
      <c r="F610" s="43"/>
      <c r="P610" s="43"/>
      <c r="Q610" s="143"/>
    </row>
    <row r="611" spans="5:17" x14ac:dyDescent="0.25">
      <c r="E611" s="43"/>
      <c r="F611" s="43"/>
      <c r="P611" s="43"/>
      <c r="Q611" s="143"/>
    </row>
    <row r="612" spans="5:17" x14ac:dyDescent="0.25">
      <c r="E612" s="43"/>
      <c r="F612" s="43"/>
      <c r="P612" s="43"/>
      <c r="Q612" s="143"/>
    </row>
    <row r="613" spans="5:17" x14ac:dyDescent="0.25">
      <c r="E613" s="43"/>
      <c r="F613" s="43"/>
      <c r="P613" s="43"/>
      <c r="Q613" s="143"/>
    </row>
    <row r="614" spans="5:17" x14ac:dyDescent="0.25">
      <c r="E614" s="43"/>
      <c r="F614" s="43"/>
      <c r="P614" s="43"/>
      <c r="Q614" s="143"/>
    </row>
    <row r="615" spans="5:17" x14ac:dyDescent="0.25">
      <c r="E615" s="43"/>
      <c r="F615" s="43"/>
      <c r="P615" s="43"/>
      <c r="Q615" s="143"/>
    </row>
    <row r="616" spans="5:17" x14ac:dyDescent="0.25">
      <c r="E616" s="43"/>
      <c r="F616" s="43"/>
      <c r="P616" s="43"/>
      <c r="Q616" s="143"/>
    </row>
    <row r="617" spans="5:17" x14ac:dyDescent="0.25">
      <c r="E617" s="43"/>
      <c r="F617" s="43"/>
      <c r="P617" s="43"/>
      <c r="Q617" s="143"/>
    </row>
    <row r="618" spans="5:17" x14ac:dyDescent="0.25">
      <c r="E618" s="43"/>
      <c r="F618" s="43"/>
      <c r="P618" s="43"/>
      <c r="Q618" s="143"/>
    </row>
    <row r="619" spans="5:17" x14ac:dyDescent="0.25">
      <c r="E619" s="43"/>
      <c r="F619" s="43"/>
      <c r="P619" s="43"/>
      <c r="Q619" s="143"/>
    </row>
    <row r="620" spans="5:17" x14ac:dyDescent="0.25">
      <c r="E620" s="43"/>
      <c r="F620" s="43"/>
      <c r="P620" s="43"/>
      <c r="Q620" s="143"/>
    </row>
    <row r="621" spans="5:17" x14ac:dyDescent="0.25">
      <c r="E621" s="43"/>
      <c r="F621" s="43"/>
      <c r="P621" s="43"/>
      <c r="Q621" s="143"/>
    </row>
    <row r="622" spans="5:17" x14ac:dyDescent="0.25">
      <c r="E622" s="43"/>
      <c r="F622" s="43"/>
      <c r="P622" s="43"/>
      <c r="Q622" s="143"/>
    </row>
    <row r="623" spans="5:17" x14ac:dyDescent="0.25">
      <c r="E623" s="43"/>
      <c r="F623" s="43"/>
      <c r="P623" s="43"/>
      <c r="Q623" s="143"/>
    </row>
    <row r="624" spans="5:17" x14ac:dyDescent="0.25">
      <c r="E624" s="43"/>
      <c r="F624" s="43"/>
      <c r="P624" s="43"/>
      <c r="Q624" s="143"/>
    </row>
    <row r="625" spans="5:17" x14ac:dyDescent="0.25">
      <c r="E625" s="43"/>
      <c r="F625" s="43"/>
      <c r="P625" s="43"/>
      <c r="Q625" s="143"/>
    </row>
    <row r="626" spans="5:17" x14ac:dyDescent="0.25">
      <c r="E626" s="43"/>
      <c r="F626" s="43"/>
      <c r="P626" s="43"/>
      <c r="Q626" s="143"/>
    </row>
    <row r="627" spans="5:17" x14ac:dyDescent="0.25">
      <c r="E627" s="43"/>
      <c r="F627" s="43"/>
      <c r="P627" s="43"/>
      <c r="Q627" s="143"/>
    </row>
    <row r="628" spans="5:17" x14ac:dyDescent="0.25">
      <c r="E628" s="43"/>
      <c r="F628" s="43"/>
      <c r="P628" s="43"/>
      <c r="Q628" s="143"/>
    </row>
    <row r="629" spans="5:17" x14ac:dyDescent="0.25">
      <c r="E629" s="43"/>
      <c r="F629" s="43"/>
      <c r="P629" s="43"/>
      <c r="Q629" s="143"/>
    </row>
    <row r="630" spans="5:17" x14ac:dyDescent="0.25">
      <c r="E630" s="43"/>
      <c r="F630" s="43"/>
      <c r="P630" s="43"/>
      <c r="Q630" s="143"/>
    </row>
    <row r="631" spans="5:17" x14ac:dyDescent="0.25">
      <c r="E631" s="43"/>
      <c r="F631" s="43"/>
      <c r="P631" s="43"/>
      <c r="Q631" s="143"/>
    </row>
    <row r="632" spans="5:17" x14ac:dyDescent="0.25">
      <c r="E632" s="43"/>
      <c r="F632" s="43"/>
      <c r="P632" s="43"/>
      <c r="Q632" s="143"/>
    </row>
    <row r="633" spans="5:17" x14ac:dyDescent="0.25">
      <c r="E633" s="43"/>
      <c r="F633" s="43"/>
      <c r="P633" s="43"/>
      <c r="Q633" s="143"/>
    </row>
    <row r="634" spans="5:17" x14ac:dyDescent="0.25">
      <c r="E634" s="43"/>
      <c r="F634" s="43"/>
      <c r="P634" s="43"/>
      <c r="Q634" s="143"/>
    </row>
    <row r="635" spans="5:17" x14ac:dyDescent="0.25">
      <c r="E635" s="43"/>
      <c r="F635" s="43"/>
      <c r="P635" s="43"/>
      <c r="Q635" s="143"/>
    </row>
    <row r="636" spans="5:17" x14ac:dyDescent="0.25">
      <c r="E636" s="43"/>
      <c r="F636" s="43"/>
      <c r="P636" s="43"/>
      <c r="Q636" s="143"/>
    </row>
    <row r="637" spans="5:17" x14ac:dyDescent="0.25">
      <c r="E637" s="43"/>
      <c r="F637" s="43"/>
      <c r="P637" s="43"/>
      <c r="Q637" s="143"/>
    </row>
    <row r="638" spans="5:17" x14ac:dyDescent="0.25">
      <c r="E638" s="43"/>
      <c r="F638" s="43"/>
      <c r="P638" s="43"/>
      <c r="Q638" s="143"/>
    </row>
    <row r="639" spans="5:17" x14ac:dyDescent="0.25">
      <c r="E639" s="43"/>
      <c r="F639" s="43"/>
      <c r="P639" s="43"/>
      <c r="Q639" s="143"/>
    </row>
    <row r="640" spans="5:17" x14ac:dyDescent="0.25">
      <c r="E640" s="43"/>
      <c r="F640" s="43"/>
      <c r="P640" s="43"/>
      <c r="Q640" s="143"/>
    </row>
    <row r="641" spans="5:17" x14ac:dyDescent="0.25">
      <c r="E641" s="43"/>
      <c r="F641" s="43"/>
      <c r="P641" s="43"/>
      <c r="Q641" s="143"/>
    </row>
    <row r="642" spans="5:17" x14ac:dyDescent="0.25">
      <c r="E642" s="43"/>
      <c r="F642" s="43"/>
      <c r="P642" s="43"/>
      <c r="Q642" s="143"/>
    </row>
    <row r="643" spans="5:17" x14ac:dyDescent="0.25">
      <c r="E643" s="43"/>
      <c r="F643" s="43"/>
      <c r="P643" s="43"/>
      <c r="Q643" s="143"/>
    </row>
    <row r="644" spans="5:17" x14ac:dyDescent="0.25">
      <c r="E644" s="43"/>
      <c r="F644" s="43"/>
      <c r="P644" s="43"/>
      <c r="Q644" s="143"/>
    </row>
    <row r="645" spans="5:17" x14ac:dyDescent="0.25">
      <c r="E645" s="43"/>
      <c r="F645" s="43"/>
      <c r="P645" s="43"/>
      <c r="Q645" s="143"/>
    </row>
    <row r="646" spans="5:17" x14ac:dyDescent="0.25">
      <c r="E646" s="43"/>
      <c r="F646" s="43"/>
      <c r="P646" s="43"/>
      <c r="Q646" s="143"/>
    </row>
    <row r="647" spans="5:17" x14ac:dyDescent="0.25">
      <c r="E647" s="43"/>
      <c r="F647" s="43"/>
      <c r="P647" s="43"/>
      <c r="Q647" s="143"/>
    </row>
    <row r="648" spans="5:17" x14ac:dyDescent="0.25">
      <c r="E648" s="43"/>
      <c r="F648" s="43"/>
      <c r="P648" s="43"/>
      <c r="Q648" s="143"/>
    </row>
    <row r="649" spans="5:17" x14ac:dyDescent="0.25">
      <c r="E649" s="43"/>
      <c r="F649" s="43"/>
      <c r="P649" s="43"/>
      <c r="Q649" s="143"/>
    </row>
    <row r="650" spans="5:17" x14ac:dyDescent="0.25">
      <c r="E650" s="43"/>
      <c r="F650" s="43"/>
      <c r="P650" s="43"/>
      <c r="Q650" s="143"/>
    </row>
    <row r="651" spans="5:17" x14ac:dyDescent="0.25">
      <c r="E651" s="43"/>
      <c r="F651" s="43"/>
      <c r="P651" s="43"/>
      <c r="Q651" s="143"/>
    </row>
    <row r="652" spans="5:17" x14ac:dyDescent="0.25">
      <c r="E652" s="43"/>
      <c r="F652" s="43"/>
      <c r="P652" s="43"/>
      <c r="Q652" s="143"/>
    </row>
    <row r="653" spans="5:17" x14ac:dyDescent="0.25">
      <c r="E653" s="43"/>
      <c r="F653" s="43"/>
      <c r="P653" s="43"/>
      <c r="Q653" s="143"/>
    </row>
    <row r="654" spans="5:17" x14ac:dyDescent="0.25">
      <c r="E654" s="43"/>
      <c r="F654" s="43"/>
      <c r="P654" s="43"/>
      <c r="Q654" s="143"/>
    </row>
    <row r="655" spans="5:17" x14ac:dyDescent="0.25">
      <c r="E655" s="43"/>
      <c r="F655" s="43"/>
      <c r="P655" s="43"/>
      <c r="Q655" s="143"/>
    </row>
    <row r="656" spans="5:17" x14ac:dyDescent="0.25">
      <c r="E656" s="43"/>
      <c r="F656" s="43"/>
      <c r="P656" s="43"/>
      <c r="Q656" s="143"/>
    </row>
    <row r="657" spans="5:17" x14ac:dyDescent="0.25">
      <c r="E657" s="43"/>
      <c r="F657" s="43"/>
      <c r="P657" s="43"/>
      <c r="Q657" s="143"/>
    </row>
    <row r="658" spans="5:17" x14ac:dyDescent="0.25">
      <c r="E658" s="43"/>
      <c r="F658" s="43"/>
      <c r="P658" s="43"/>
      <c r="Q658" s="143"/>
    </row>
    <row r="659" spans="5:17" x14ac:dyDescent="0.25">
      <c r="E659" s="43"/>
      <c r="F659" s="43"/>
      <c r="P659" s="43"/>
      <c r="Q659" s="143"/>
    </row>
    <row r="660" spans="5:17" x14ac:dyDescent="0.25">
      <c r="E660" s="43"/>
      <c r="F660" s="43"/>
      <c r="P660" s="43"/>
      <c r="Q660" s="143"/>
    </row>
    <row r="661" spans="5:17" x14ac:dyDescent="0.25">
      <c r="E661" s="43"/>
      <c r="F661" s="43"/>
      <c r="P661" s="43"/>
      <c r="Q661" s="143"/>
    </row>
    <row r="662" spans="5:17" x14ac:dyDescent="0.25">
      <c r="E662" s="43"/>
      <c r="F662" s="43"/>
      <c r="P662" s="43"/>
      <c r="Q662" s="143"/>
    </row>
    <row r="663" spans="5:17" x14ac:dyDescent="0.25">
      <c r="E663" s="43"/>
      <c r="F663" s="43"/>
      <c r="P663" s="43"/>
      <c r="Q663" s="143"/>
    </row>
    <row r="664" spans="5:17" x14ac:dyDescent="0.25">
      <c r="E664" s="43"/>
      <c r="F664" s="43"/>
      <c r="P664" s="43"/>
      <c r="Q664" s="143"/>
    </row>
    <row r="665" spans="5:17" x14ac:dyDescent="0.25">
      <c r="E665" s="43"/>
      <c r="F665" s="43"/>
      <c r="P665" s="43"/>
      <c r="Q665" s="143"/>
    </row>
    <row r="666" spans="5:17" x14ac:dyDescent="0.25">
      <c r="E666" s="43"/>
      <c r="F666" s="43"/>
      <c r="P666" s="43"/>
      <c r="Q666" s="143"/>
    </row>
    <row r="667" spans="5:17" x14ac:dyDescent="0.25">
      <c r="E667" s="43"/>
      <c r="F667" s="43"/>
      <c r="P667" s="43"/>
      <c r="Q667" s="143"/>
    </row>
    <row r="668" spans="5:17" x14ac:dyDescent="0.25">
      <c r="E668" s="43"/>
      <c r="F668" s="43"/>
      <c r="P668" s="43"/>
      <c r="Q668" s="143"/>
    </row>
    <row r="669" spans="5:17" x14ac:dyDescent="0.25">
      <c r="E669" s="43"/>
      <c r="F669" s="43"/>
      <c r="P669" s="43"/>
      <c r="Q669" s="143"/>
    </row>
    <row r="670" spans="5:17" x14ac:dyDescent="0.25">
      <c r="E670" s="43"/>
      <c r="F670" s="43"/>
      <c r="P670" s="43"/>
      <c r="Q670" s="143"/>
    </row>
    <row r="671" spans="5:17" x14ac:dyDescent="0.25">
      <c r="E671" s="43"/>
      <c r="F671" s="43"/>
      <c r="P671" s="43"/>
      <c r="Q671" s="143"/>
    </row>
    <row r="672" spans="5:17" x14ac:dyDescent="0.25">
      <c r="E672" s="43"/>
      <c r="F672" s="43"/>
      <c r="P672" s="43"/>
      <c r="Q672" s="143"/>
    </row>
    <row r="673" spans="5:17" x14ac:dyDescent="0.25">
      <c r="E673" s="43"/>
      <c r="F673" s="43"/>
      <c r="P673" s="43"/>
      <c r="Q673" s="143"/>
    </row>
    <row r="674" spans="5:17" x14ac:dyDescent="0.25">
      <c r="E674" s="43"/>
      <c r="F674" s="43"/>
      <c r="P674" s="43"/>
      <c r="Q674" s="143"/>
    </row>
    <row r="675" spans="5:17" x14ac:dyDescent="0.25">
      <c r="E675" s="43"/>
      <c r="F675" s="43"/>
      <c r="P675" s="43"/>
      <c r="Q675" s="143"/>
    </row>
    <row r="676" spans="5:17" x14ac:dyDescent="0.25">
      <c r="E676" s="43"/>
      <c r="F676" s="43"/>
      <c r="P676" s="43"/>
      <c r="Q676" s="143"/>
    </row>
    <row r="677" spans="5:17" x14ac:dyDescent="0.25">
      <c r="E677" s="43"/>
      <c r="F677" s="43"/>
      <c r="P677" s="43"/>
      <c r="Q677" s="143"/>
    </row>
    <row r="678" spans="5:17" x14ac:dyDescent="0.25">
      <c r="E678" s="43"/>
      <c r="F678" s="43"/>
      <c r="P678" s="43"/>
      <c r="Q678" s="143"/>
    </row>
    <row r="679" spans="5:17" x14ac:dyDescent="0.25">
      <c r="E679" s="43"/>
      <c r="F679" s="43"/>
      <c r="P679" s="43"/>
      <c r="Q679" s="143"/>
    </row>
    <row r="680" spans="5:17" x14ac:dyDescent="0.25">
      <c r="E680" s="43"/>
      <c r="F680" s="43"/>
      <c r="P680" s="43"/>
      <c r="Q680" s="143"/>
    </row>
    <row r="681" spans="5:17" x14ac:dyDescent="0.25">
      <c r="E681" s="43"/>
      <c r="F681" s="43"/>
      <c r="P681" s="43"/>
      <c r="Q681" s="143"/>
    </row>
    <row r="682" spans="5:17" x14ac:dyDescent="0.25">
      <c r="E682" s="43"/>
      <c r="F682" s="43"/>
      <c r="P682" s="43"/>
      <c r="Q682" s="143"/>
    </row>
    <row r="683" spans="5:17" x14ac:dyDescent="0.25">
      <c r="E683" s="43"/>
      <c r="F683" s="43"/>
      <c r="P683" s="43"/>
      <c r="Q683" s="143"/>
    </row>
    <row r="684" spans="5:17" x14ac:dyDescent="0.25">
      <c r="E684" s="43"/>
      <c r="F684" s="43"/>
      <c r="P684" s="43"/>
      <c r="Q684" s="143"/>
    </row>
    <row r="685" spans="5:17" x14ac:dyDescent="0.25">
      <c r="E685" s="43"/>
      <c r="F685" s="43"/>
      <c r="P685" s="43"/>
      <c r="Q685" s="143"/>
    </row>
    <row r="686" spans="5:17" x14ac:dyDescent="0.25">
      <c r="E686" s="43"/>
      <c r="F686" s="43"/>
      <c r="P686" s="43"/>
      <c r="Q686" s="143"/>
    </row>
    <row r="687" spans="5:17" x14ac:dyDescent="0.25">
      <c r="E687" s="43"/>
      <c r="F687" s="43"/>
      <c r="P687" s="43"/>
      <c r="Q687" s="143"/>
    </row>
    <row r="688" spans="5:17" x14ac:dyDescent="0.25">
      <c r="E688" s="43"/>
      <c r="F688" s="43"/>
      <c r="P688" s="43"/>
      <c r="Q688" s="143"/>
    </row>
    <row r="689" spans="5:17" x14ac:dyDescent="0.25">
      <c r="E689" s="43"/>
      <c r="F689" s="43"/>
      <c r="P689" s="43"/>
      <c r="Q689" s="143"/>
    </row>
    <row r="690" spans="5:17" x14ac:dyDescent="0.25">
      <c r="E690" s="43"/>
      <c r="F690" s="43"/>
      <c r="P690" s="43"/>
      <c r="Q690" s="143"/>
    </row>
    <row r="691" spans="5:17" x14ac:dyDescent="0.25">
      <c r="E691" s="43"/>
      <c r="F691" s="43"/>
      <c r="P691" s="43"/>
      <c r="Q691" s="143"/>
    </row>
    <row r="692" spans="5:17" x14ac:dyDescent="0.25">
      <c r="E692" s="43"/>
      <c r="F692" s="43"/>
      <c r="P692" s="43"/>
      <c r="Q692" s="143"/>
    </row>
    <row r="693" spans="5:17" x14ac:dyDescent="0.25">
      <c r="E693" s="43"/>
      <c r="F693" s="43"/>
      <c r="P693" s="43"/>
      <c r="Q693" s="143"/>
    </row>
    <row r="694" spans="5:17" x14ac:dyDescent="0.25">
      <c r="E694" s="43"/>
      <c r="F694" s="43"/>
      <c r="P694" s="43"/>
      <c r="Q694" s="143"/>
    </row>
    <row r="695" spans="5:17" x14ac:dyDescent="0.25">
      <c r="E695" s="43"/>
      <c r="F695" s="43"/>
      <c r="P695" s="43"/>
      <c r="Q695" s="143"/>
    </row>
    <row r="696" spans="5:17" x14ac:dyDescent="0.25">
      <c r="E696" s="43"/>
      <c r="F696" s="43"/>
      <c r="P696" s="43"/>
      <c r="Q696" s="143"/>
    </row>
    <row r="697" spans="5:17" x14ac:dyDescent="0.25">
      <c r="E697" s="43"/>
      <c r="F697" s="43"/>
      <c r="P697" s="43"/>
      <c r="Q697" s="143"/>
    </row>
    <row r="698" spans="5:17" x14ac:dyDescent="0.25">
      <c r="E698" s="43"/>
      <c r="F698" s="43"/>
      <c r="P698" s="43"/>
      <c r="Q698" s="143"/>
    </row>
    <row r="699" spans="5:17" x14ac:dyDescent="0.25">
      <c r="E699" s="43"/>
      <c r="F699" s="43"/>
      <c r="P699" s="43"/>
      <c r="Q699" s="143"/>
    </row>
    <row r="700" spans="5:17" x14ac:dyDescent="0.25">
      <c r="E700" s="43"/>
      <c r="F700" s="43"/>
      <c r="P700" s="43"/>
      <c r="Q700" s="143"/>
    </row>
    <row r="701" spans="5:17" x14ac:dyDescent="0.25">
      <c r="E701" s="43"/>
      <c r="F701" s="43"/>
      <c r="P701" s="43"/>
      <c r="Q701" s="143"/>
    </row>
    <row r="702" spans="5:17" x14ac:dyDescent="0.25">
      <c r="E702" s="43"/>
      <c r="F702" s="43"/>
      <c r="P702" s="43"/>
      <c r="Q702" s="143"/>
    </row>
    <row r="703" spans="5:17" x14ac:dyDescent="0.25">
      <c r="E703" s="43"/>
      <c r="F703" s="43"/>
      <c r="P703" s="43"/>
      <c r="Q703" s="143"/>
    </row>
    <row r="704" spans="5:17" x14ac:dyDescent="0.25">
      <c r="E704" s="43"/>
      <c r="F704" s="43"/>
      <c r="P704" s="43"/>
      <c r="Q704" s="143"/>
    </row>
    <row r="705" spans="5:17" x14ac:dyDescent="0.25">
      <c r="E705" s="43"/>
      <c r="F705" s="43"/>
      <c r="P705" s="43"/>
      <c r="Q705" s="143"/>
    </row>
    <row r="706" spans="5:17" x14ac:dyDescent="0.25">
      <c r="E706" s="43"/>
      <c r="F706" s="43"/>
      <c r="P706" s="43"/>
      <c r="Q706" s="143"/>
    </row>
    <row r="707" spans="5:17" x14ac:dyDescent="0.25">
      <c r="E707" s="43"/>
      <c r="F707" s="43"/>
      <c r="P707" s="43"/>
      <c r="Q707" s="143"/>
    </row>
    <row r="708" spans="5:17" x14ac:dyDescent="0.25">
      <c r="E708" s="43"/>
      <c r="F708" s="43"/>
      <c r="P708" s="43"/>
      <c r="Q708" s="143"/>
    </row>
    <row r="709" spans="5:17" x14ac:dyDescent="0.25">
      <c r="E709" s="43"/>
      <c r="F709" s="43"/>
      <c r="P709" s="43"/>
      <c r="Q709" s="143"/>
    </row>
    <row r="710" spans="5:17" x14ac:dyDescent="0.25">
      <c r="E710" s="43"/>
      <c r="F710" s="43"/>
      <c r="P710" s="43"/>
      <c r="Q710" s="143"/>
    </row>
    <row r="711" spans="5:17" x14ac:dyDescent="0.25">
      <c r="E711" s="43"/>
      <c r="F711" s="43"/>
      <c r="P711" s="43"/>
      <c r="Q711" s="143"/>
    </row>
    <row r="712" spans="5:17" x14ac:dyDescent="0.25">
      <c r="E712" s="43"/>
      <c r="F712" s="43"/>
      <c r="P712" s="43"/>
      <c r="Q712" s="143"/>
    </row>
    <row r="713" spans="5:17" x14ac:dyDescent="0.25">
      <c r="E713" s="43"/>
      <c r="F713" s="43"/>
      <c r="P713" s="43"/>
      <c r="Q713" s="143"/>
    </row>
    <row r="714" spans="5:17" x14ac:dyDescent="0.25">
      <c r="E714" s="43"/>
      <c r="F714" s="43"/>
      <c r="P714" s="43"/>
      <c r="Q714" s="143"/>
    </row>
    <row r="715" spans="5:17" x14ac:dyDescent="0.25">
      <c r="E715" s="43"/>
      <c r="F715" s="43"/>
      <c r="P715" s="43"/>
      <c r="Q715" s="143"/>
    </row>
    <row r="716" spans="5:17" x14ac:dyDescent="0.25">
      <c r="E716" s="43"/>
      <c r="F716" s="43"/>
      <c r="P716" s="43"/>
      <c r="Q716" s="143"/>
    </row>
    <row r="717" spans="5:17" x14ac:dyDescent="0.25">
      <c r="E717" s="43"/>
      <c r="F717" s="43"/>
      <c r="P717" s="43"/>
      <c r="Q717" s="143"/>
    </row>
    <row r="718" spans="5:17" x14ac:dyDescent="0.25">
      <c r="E718" s="43"/>
      <c r="F718" s="43"/>
      <c r="P718" s="43"/>
      <c r="Q718" s="143"/>
    </row>
    <row r="719" spans="5:17" x14ac:dyDescent="0.25">
      <c r="E719" s="43"/>
      <c r="F719" s="43"/>
      <c r="P719" s="43"/>
      <c r="Q719" s="143"/>
    </row>
    <row r="720" spans="5:17" x14ac:dyDescent="0.25">
      <c r="E720" s="43"/>
      <c r="F720" s="43"/>
      <c r="P720" s="43"/>
      <c r="Q720" s="143"/>
    </row>
    <row r="721" spans="5:17" x14ac:dyDescent="0.25">
      <c r="E721" s="43"/>
      <c r="F721" s="43"/>
      <c r="P721" s="43"/>
      <c r="Q721" s="143"/>
    </row>
    <row r="722" spans="5:17" x14ac:dyDescent="0.25">
      <c r="E722" s="43"/>
      <c r="F722" s="43"/>
      <c r="P722" s="43"/>
      <c r="Q722" s="143"/>
    </row>
    <row r="723" spans="5:17" x14ac:dyDescent="0.25">
      <c r="E723" s="43"/>
      <c r="F723" s="43"/>
      <c r="P723" s="43"/>
      <c r="Q723" s="143"/>
    </row>
    <row r="724" spans="5:17" x14ac:dyDescent="0.25">
      <c r="E724" s="43"/>
      <c r="F724" s="43"/>
      <c r="P724" s="43"/>
      <c r="Q724" s="143"/>
    </row>
    <row r="725" spans="5:17" x14ac:dyDescent="0.25">
      <c r="E725" s="43"/>
      <c r="F725" s="43"/>
      <c r="P725" s="43"/>
      <c r="Q725" s="143"/>
    </row>
    <row r="726" spans="5:17" x14ac:dyDescent="0.25">
      <c r="E726" s="43"/>
      <c r="F726" s="43"/>
      <c r="P726" s="43"/>
      <c r="Q726" s="143"/>
    </row>
    <row r="727" spans="5:17" x14ac:dyDescent="0.25">
      <c r="E727" s="43"/>
      <c r="F727" s="43"/>
      <c r="P727" s="43"/>
      <c r="Q727" s="143"/>
    </row>
    <row r="728" spans="5:17" x14ac:dyDescent="0.25">
      <c r="E728" s="43"/>
      <c r="F728" s="43"/>
      <c r="P728" s="43"/>
      <c r="Q728" s="143"/>
    </row>
    <row r="729" spans="5:17" x14ac:dyDescent="0.25">
      <c r="E729" s="43"/>
      <c r="F729" s="43"/>
      <c r="P729" s="43"/>
      <c r="Q729" s="143"/>
    </row>
    <row r="730" spans="5:17" x14ac:dyDescent="0.25">
      <c r="E730" s="43"/>
      <c r="F730" s="43"/>
      <c r="P730" s="43"/>
      <c r="Q730" s="143"/>
    </row>
    <row r="731" spans="5:17" x14ac:dyDescent="0.25">
      <c r="E731" s="43"/>
      <c r="F731" s="43"/>
      <c r="P731" s="43"/>
      <c r="Q731" s="143"/>
    </row>
    <row r="732" spans="5:17" x14ac:dyDescent="0.25">
      <c r="E732" s="43"/>
      <c r="F732" s="43"/>
      <c r="P732" s="43"/>
      <c r="Q732" s="143"/>
    </row>
    <row r="733" spans="5:17" x14ac:dyDescent="0.25">
      <c r="E733" s="43"/>
      <c r="F733" s="43"/>
      <c r="P733" s="43"/>
      <c r="Q733" s="143"/>
    </row>
    <row r="734" spans="5:17" x14ac:dyDescent="0.25">
      <c r="E734" s="43"/>
      <c r="F734" s="43"/>
      <c r="P734" s="43"/>
      <c r="Q734" s="143"/>
    </row>
    <row r="735" spans="5:17" x14ac:dyDescent="0.25">
      <c r="E735" s="43"/>
      <c r="F735" s="43"/>
      <c r="P735" s="43"/>
      <c r="Q735" s="143"/>
    </row>
    <row r="736" spans="5:17" x14ac:dyDescent="0.25">
      <c r="E736" s="43"/>
      <c r="F736" s="43"/>
      <c r="P736" s="43"/>
      <c r="Q736" s="143"/>
    </row>
    <row r="737" spans="5:17" x14ac:dyDescent="0.25">
      <c r="E737" s="43"/>
      <c r="F737" s="43"/>
      <c r="P737" s="43"/>
      <c r="Q737" s="143"/>
    </row>
    <row r="738" spans="5:17" x14ac:dyDescent="0.25">
      <c r="E738" s="43"/>
      <c r="F738" s="43"/>
      <c r="P738" s="43"/>
      <c r="Q738" s="143"/>
    </row>
    <row r="739" spans="5:17" x14ac:dyDescent="0.25">
      <c r="E739" s="43"/>
      <c r="F739" s="43"/>
      <c r="P739" s="43"/>
      <c r="Q739" s="143"/>
    </row>
    <row r="740" spans="5:17" x14ac:dyDescent="0.25">
      <c r="E740" s="43"/>
      <c r="F740" s="43"/>
      <c r="P740" s="43"/>
      <c r="Q740" s="143"/>
    </row>
    <row r="741" spans="5:17" x14ac:dyDescent="0.25">
      <c r="E741" s="43"/>
      <c r="F741" s="43"/>
      <c r="P741" s="43"/>
      <c r="Q741" s="143"/>
    </row>
    <row r="742" spans="5:17" x14ac:dyDescent="0.25">
      <c r="E742" s="43"/>
      <c r="F742" s="43"/>
      <c r="P742" s="43"/>
      <c r="Q742" s="143"/>
    </row>
    <row r="743" spans="5:17" x14ac:dyDescent="0.25">
      <c r="E743" s="43"/>
      <c r="F743" s="43"/>
      <c r="P743" s="43"/>
      <c r="Q743" s="143"/>
    </row>
    <row r="744" spans="5:17" x14ac:dyDescent="0.25">
      <c r="E744" s="43"/>
      <c r="F744" s="43"/>
      <c r="P744" s="43"/>
      <c r="Q744" s="143"/>
    </row>
    <row r="745" spans="5:17" x14ac:dyDescent="0.25">
      <c r="E745" s="43"/>
      <c r="F745" s="43"/>
      <c r="P745" s="43"/>
      <c r="Q745" s="143"/>
    </row>
    <row r="746" spans="5:17" x14ac:dyDescent="0.25">
      <c r="E746" s="43"/>
      <c r="F746" s="43"/>
      <c r="P746" s="43"/>
      <c r="Q746" s="143"/>
    </row>
    <row r="747" spans="5:17" x14ac:dyDescent="0.25">
      <c r="E747" s="43"/>
      <c r="F747" s="43"/>
      <c r="P747" s="43"/>
      <c r="Q747" s="143"/>
    </row>
    <row r="748" spans="5:17" x14ac:dyDescent="0.25">
      <c r="E748" s="43"/>
      <c r="F748" s="43"/>
      <c r="P748" s="43"/>
      <c r="Q748" s="143"/>
    </row>
    <row r="749" spans="5:17" x14ac:dyDescent="0.25">
      <c r="E749" s="43"/>
      <c r="F749" s="43"/>
      <c r="P749" s="43"/>
      <c r="Q749" s="143"/>
    </row>
    <row r="750" spans="5:17" x14ac:dyDescent="0.25">
      <c r="E750" s="43"/>
      <c r="F750" s="43"/>
      <c r="P750" s="43"/>
      <c r="Q750" s="143"/>
    </row>
    <row r="751" spans="5:17" x14ac:dyDescent="0.25">
      <c r="E751" s="43"/>
      <c r="F751" s="43"/>
      <c r="P751" s="43"/>
      <c r="Q751" s="143"/>
    </row>
    <row r="752" spans="5:17" x14ac:dyDescent="0.25">
      <c r="E752" s="43"/>
      <c r="F752" s="43"/>
      <c r="P752" s="43"/>
      <c r="Q752" s="143"/>
    </row>
    <row r="753" spans="5:17" x14ac:dyDescent="0.25">
      <c r="E753" s="43"/>
      <c r="F753" s="43"/>
      <c r="P753" s="43"/>
      <c r="Q753" s="143"/>
    </row>
    <row r="754" spans="5:17" x14ac:dyDescent="0.25">
      <c r="E754" s="43"/>
      <c r="F754" s="43"/>
      <c r="P754" s="43"/>
      <c r="Q754" s="143"/>
    </row>
    <row r="755" spans="5:17" x14ac:dyDescent="0.25">
      <c r="E755" s="43"/>
      <c r="F755" s="43"/>
      <c r="P755" s="43"/>
      <c r="Q755" s="143"/>
    </row>
    <row r="756" spans="5:17" x14ac:dyDescent="0.25">
      <c r="E756" s="43"/>
      <c r="F756" s="43"/>
      <c r="P756" s="43"/>
      <c r="Q756" s="143"/>
    </row>
    <row r="757" spans="5:17" x14ac:dyDescent="0.25">
      <c r="E757" s="43"/>
      <c r="F757" s="43"/>
      <c r="P757" s="43"/>
      <c r="Q757" s="143"/>
    </row>
    <row r="758" spans="5:17" x14ac:dyDescent="0.25">
      <c r="E758" s="43"/>
      <c r="F758" s="43"/>
      <c r="P758" s="43"/>
      <c r="Q758" s="143"/>
    </row>
    <row r="759" spans="5:17" x14ac:dyDescent="0.25">
      <c r="E759" s="43"/>
      <c r="F759" s="43"/>
      <c r="P759" s="43"/>
      <c r="Q759" s="143"/>
    </row>
    <row r="760" spans="5:17" x14ac:dyDescent="0.25">
      <c r="E760" s="43"/>
      <c r="F760" s="43"/>
      <c r="P760" s="43"/>
      <c r="Q760" s="143"/>
    </row>
    <row r="761" spans="5:17" x14ac:dyDescent="0.25">
      <c r="E761" s="43"/>
      <c r="F761" s="43"/>
      <c r="P761" s="43"/>
      <c r="Q761" s="143"/>
    </row>
    <row r="762" spans="5:17" x14ac:dyDescent="0.25">
      <c r="E762" s="43"/>
      <c r="F762" s="43"/>
      <c r="P762" s="43"/>
      <c r="Q762" s="143"/>
    </row>
    <row r="763" spans="5:17" x14ac:dyDescent="0.25">
      <c r="E763" s="43"/>
      <c r="F763" s="43"/>
      <c r="P763" s="43"/>
      <c r="Q763" s="143"/>
    </row>
    <row r="764" spans="5:17" x14ac:dyDescent="0.25">
      <c r="E764" s="43"/>
      <c r="F764" s="43"/>
      <c r="P764" s="43"/>
      <c r="Q764" s="143"/>
    </row>
    <row r="765" spans="5:17" x14ac:dyDescent="0.25">
      <c r="E765" s="43"/>
      <c r="F765" s="43"/>
      <c r="P765" s="43"/>
      <c r="Q765" s="143"/>
    </row>
    <row r="766" spans="5:17" x14ac:dyDescent="0.25">
      <c r="E766" s="43"/>
      <c r="F766" s="43"/>
      <c r="P766" s="43"/>
      <c r="Q766" s="143"/>
    </row>
    <row r="767" spans="5:17" x14ac:dyDescent="0.25">
      <c r="E767" s="43"/>
      <c r="F767" s="43"/>
      <c r="P767" s="43"/>
      <c r="Q767" s="143"/>
    </row>
    <row r="768" spans="5:17" x14ac:dyDescent="0.25">
      <c r="E768" s="43"/>
      <c r="F768" s="43"/>
      <c r="P768" s="43"/>
      <c r="Q768" s="143"/>
    </row>
    <row r="769" spans="5:17" x14ac:dyDescent="0.25">
      <c r="E769" s="43"/>
      <c r="F769" s="43"/>
      <c r="P769" s="43"/>
      <c r="Q769" s="143"/>
    </row>
    <row r="770" spans="5:17" x14ac:dyDescent="0.25">
      <c r="E770" s="43"/>
      <c r="F770" s="43"/>
      <c r="P770" s="43"/>
      <c r="Q770" s="143"/>
    </row>
    <row r="771" spans="5:17" x14ac:dyDescent="0.25">
      <c r="E771" s="43"/>
      <c r="F771" s="43"/>
      <c r="P771" s="43"/>
      <c r="Q771" s="143"/>
    </row>
    <row r="772" spans="5:17" x14ac:dyDescent="0.25">
      <c r="E772" s="43"/>
      <c r="F772" s="43"/>
      <c r="P772" s="43"/>
      <c r="Q772" s="143"/>
    </row>
    <row r="773" spans="5:17" x14ac:dyDescent="0.25">
      <c r="E773" s="43"/>
      <c r="F773" s="43"/>
      <c r="P773" s="43"/>
      <c r="Q773" s="143"/>
    </row>
    <row r="774" spans="5:17" x14ac:dyDescent="0.25">
      <c r="E774" s="43"/>
      <c r="F774" s="43"/>
      <c r="P774" s="43"/>
      <c r="Q774" s="143"/>
    </row>
    <row r="775" spans="5:17" x14ac:dyDescent="0.25">
      <c r="E775" s="43"/>
      <c r="F775" s="43"/>
      <c r="P775" s="43"/>
      <c r="Q775" s="143"/>
    </row>
    <row r="776" spans="5:17" x14ac:dyDescent="0.25">
      <c r="E776" s="43"/>
      <c r="F776" s="43"/>
      <c r="P776" s="43"/>
      <c r="Q776" s="143"/>
    </row>
    <row r="777" spans="5:17" x14ac:dyDescent="0.25">
      <c r="E777" s="43"/>
      <c r="F777" s="43"/>
      <c r="P777" s="43"/>
      <c r="Q777" s="143"/>
    </row>
    <row r="778" spans="5:17" x14ac:dyDescent="0.25">
      <c r="E778" s="43"/>
      <c r="F778" s="43"/>
      <c r="P778" s="43"/>
      <c r="Q778" s="143"/>
    </row>
    <row r="779" spans="5:17" x14ac:dyDescent="0.25">
      <c r="E779" s="43"/>
      <c r="F779" s="43"/>
      <c r="P779" s="43"/>
      <c r="Q779" s="143"/>
    </row>
    <row r="780" spans="5:17" x14ac:dyDescent="0.25">
      <c r="E780" s="43"/>
      <c r="F780" s="43"/>
      <c r="P780" s="43"/>
      <c r="Q780" s="143"/>
    </row>
    <row r="781" spans="5:17" x14ac:dyDescent="0.25">
      <c r="E781" s="43"/>
      <c r="F781" s="43"/>
      <c r="P781" s="43"/>
      <c r="Q781" s="143"/>
    </row>
    <row r="782" spans="5:17" x14ac:dyDescent="0.25">
      <c r="E782" s="43"/>
      <c r="F782" s="43"/>
      <c r="P782" s="43"/>
      <c r="Q782" s="143"/>
    </row>
    <row r="783" spans="5:17" x14ac:dyDescent="0.25">
      <c r="E783" s="43"/>
      <c r="F783" s="43"/>
      <c r="P783" s="43"/>
      <c r="Q783" s="143"/>
    </row>
    <row r="784" spans="5:17" x14ac:dyDescent="0.25">
      <c r="E784" s="43"/>
      <c r="F784" s="43"/>
      <c r="P784" s="43"/>
      <c r="Q784" s="143"/>
    </row>
    <row r="785" spans="5:17" x14ac:dyDescent="0.25">
      <c r="E785" s="43"/>
      <c r="F785" s="43"/>
      <c r="P785" s="43"/>
      <c r="Q785" s="143"/>
    </row>
    <row r="786" spans="5:17" x14ac:dyDescent="0.25">
      <c r="E786" s="43"/>
      <c r="F786" s="43"/>
      <c r="P786" s="43"/>
      <c r="Q786" s="143"/>
    </row>
    <row r="787" spans="5:17" x14ac:dyDescent="0.25">
      <c r="E787" s="43"/>
      <c r="F787" s="43"/>
      <c r="P787" s="43"/>
      <c r="Q787" s="143"/>
    </row>
    <row r="788" spans="5:17" x14ac:dyDescent="0.25">
      <c r="E788" s="43"/>
      <c r="F788" s="43"/>
      <c r="P788" s="43"/>
      <c r="Q788" s="143"/>
    </row>
    <row r="789" spans="5:17" x14ac:dyDescent="0.25">
      <c r="E789" s="43"/>
      <c r="F789" s="43"/>
      <c r="P789" s="43"/>
      <c r="Q789" s="143"/>
    </row>
    <row r="790" spans="5:17" x14ac:dyDescent="0.25">
      <c r="E790" s="43"/>
      <c r="F790" s="43"/>
      <c r="P790" s="43"/>
      <c r="Q790" s="143"/>
    </row>
    <row r="791" spans="5:17" x14ac:dyDescent="0.25">
      <c r="E791" s="43"/>
      <c r="F791" s="43"/>
      <c r="P791" s="43"/>
      <c r="Q791" s="143"/>
    </row>
    <row r="792" spans="5:17" x14ac:dyDescent="0.25">
      <c r="E792" s="43"/>
      <c r="F792" s="43"/>
      <c r="P792" s="43"/>
      <c r="Q792" s="143"/>
    </row>
    <row r="793" spans="5:17" x14ac:dyDescent="0.25">
      <c r="E793" s="43"/>
      <c r="F793" s="43"/>
      <c r="P793" s="43"/>
      <c r="Q793" s="143"/>
    </row>
    <row r="794" spans="5:17" x14ac:dyDescent="0.25">
      <c r="E794" s="43"/>
      <c r="F794" s="43"/>
      <c r="P794" s="43"/>
      <c r="Q794" s="143"/>
    </row>
    <row r="795" spans="5:17" x14ac:dyDescent="0.25">
      <c r="E795" s="43"/>
      <c r="F795" s="43"/>
      <c r="P795" s="43"/>
      <c r="Q795" s="143"/>
    </row>
    <row r="796" spans="5:17" x14ac:dyDescent="0.25">
      <c r="E796" s="43"/>
      <c r="F796" s="43"/>
      <c r="P796" s="43"/>
      <c r="Q796" s="143"/>
    </row>
    <row r="797" spans="5:17" x14ac:dyDescent="0.25">
      <c r="E797" s="43"/>
      <c r="F797" s="43"/>
      <c r="P797" s="43"/>
      <c r="Q797" s="143"/>
    </row>
    <row r="798" spans="5:17" x14ac:dyDescent="0.25">
      <c r="E798" s="43"/>
      <c r="F798" s="43"/>
      <c r="P798" s="43"/>
      <c r="Q798" s="143"/>
    </row>
    <row r="799" spans="5:17" x14ac:dyDescent="0.25">
      <c r="E799" s="43"/>
      <c r="F799" s="43"/>
      <c r="P799" s="43"/>
      <c r="Q799" s="143"/>
    </row>
    <row r="800" spans="5:17" x14ac:dyDescent="0.25">
      <c r="E800" s="43"/>
      <c r="F800" s="43"/>
      <c r="P800" s="43"/>
      <c r="Q800" s="143"/>
    </row>
    <row r="801" spans="5:17" x14ac:dyDescent="0.25">
      <c r="E801" s="43"/>
      <c r="F801" s="43"/>
      <c r="P801" s="43"/>
      <c r="Q801" s="143"/>
    </row>
    <row r="802" spans="5:17" x14ac:dyDescent="0.25">
      <c r="E802" s="43"/>
      <c r="F802" s="43"/>
      <c r="P802" s="43"/>
      <c r="Q802" s="143"/>
    </row>
    <row r="803" spans="5:17" x14ac:dyDescent="0.25">
      <c r="E803" s="43"/>
      <c r="F803" s="43"/>
      <c r="P803" s="43"/>
      <c r="Q803" s="143"/>
    </row>
    <row r="804" spans="5:17" x14ac:dyDescent="0.25">
      <c r="E804" s="43"/>
      <c r="F804" s="43"/>
      <c r="P804" s="43"/>
      <c r="Q804" s="143"/>
    </row>
    <row r="805" spans="5:17" x14ac:dyDescent="0.25">
      <c r="E805" s="43"/>
      <c r="F805" s="43"/>
      <c r="P805" s="43"/>
      <c r="Q805" s="143"/>
    </row>
    <row r="806" spans="5:17" x14ac:dyDescent="0.25">
      <c r="E806" s="43"/>
      <c r="F806" s="43"/>
      <c r="P806" s="43"/>
      <c r="Q806" s="143"/>
    </row>
    <row r="807" spans="5:17" x14ac:dyDescent="0.25">
      <c r="E807" s="43"/>
      <c r="F807" s="43"/>
      <c r="P807" s="43"/>
      <c r="Q807" s="143"/>
    </row>
    <row r="808" spans="5:17" x14ac:dyDescent="0.25">
      <c r="E808" s="43"/>
      <c r="F808" s="43"/>
      <c r="P808" s="43"/>
      <c r="Q808" s="143"/>
    </row>
    <row r="809" spans="5:17" x14ac:dyDescent="0.25">
      <c r="E809" s="43"/>
      <c r="F809" s="43"/>
      <c r="P809" s="43"/>
      <c r="Q809" s="143"/>
    </row>
    <row r="810" spans="5:17" x14ac:dyDescent="0.25">
      <c r="E810" s="43"/>
      <c r="F810" s="43"/>
      <c r="P810" s="43"/>
      <c r="Q810" s="143"/>
    </row>
    <row r="811" spans="5:17" x14ac:dyDescent="0.25">
      <c r="E811" s="43"/>
      <c r="F811" s="43"/>
      <c r="P811" s="43"/>
      <c r="Q811" s="143"/>
    </row>
    <row r="812" spans="5:17" x14ac:dyDescent="0.25">
      <c r="E812" s="43"/>
      <c r="F812" s="43"/>
      <c r="P812" s="43"/>
      <c r="Q812" s="143"/>
    </row>
    <row r="813" spans="5:17" x14ac:dyDescent="0.25">
      <c r="E813" s="43"/>
      <c r="F813" s="43"/>
      <c r="P813" s="43"/>
      <c r="Q813" s="143"/>
    </row>
    <row r="814" spans="5:17" x14ac:dyDescent="0.25">
      <c r="E814" s="43"/>
      <c r="F814" s="43"/>
      <c r="P814" s="43"/>
      <c r="Q814" s="143"/>
    </row>
    <row r="815" spans="5:17" x14ac:dyDescent="0.25">
      <c r="E815" s="43"/>
      <c r="F815" s="43"/>
      <c r="P815" s="43"/>
      <c r="Q815" s="143"/>
    </row>
    <row r="816" spans="5:17" x14ac:dyDescent="0.25">
      <c r="E816" s="43"/>
      <c r="F816" s="43"/>
      <c r="P816" s="43"/>
      <c r="Q816" s="143"/>
    </row>
    <row r="817" spans="5:17" x14ac:dyDescent="0.25">
      <c r="E817" s="43"/>
      <c r="F817" s="43"/>
      <c r="P817" s="43"/>
      <c r="Q817" s="143"/>
    </row>
    <row r="818" spans="5:17" x14ac:dyDescent="0.25">
      <c r="E818" s="43"/>
      <c r="F818" s="43"/>
      <c r="P818" s="43"/>
      <c r="Q818" s="143"/>
    </row>
    <row r="819" spans="5:17" x14ac:dyDescent="0.25">
      <c r="E819" s="43"/>
      <c r="F819" s="43"/>
      <c r="P819" s="43"/>
      <c r="Q819" s="143"/>
    </row>
    <row r="820" spans="5:17" x14ac:dyDescent="0.25">
      <c r="E820" s="43"/>
      <c r="F820" s="43"/>
      <c r="P820" s="43"/>
      <c r="Q820" s="143"/>
    </row>
    <row r="821" spans="5:17" x14ac:dyDescent="0.25">
      <c r="E821" s="43"/>
      <c r="F821" s="43"/>
      <c r="P821" s="43"/>
      <c r="Q821" s="143"/>
    </row>
    <row r="822" spans="5:17" x14ac:dyDescent="0.25">
      <c r="E822" s="43"/>
      <c r="F822" s="43"/>
      <c r="P822" s="43"/>
      <c r="Q822" s="143"/>
    </row>
    <row r="823" spans="5:17" x14ac:dyDescent="0.25">
      <c r="E823" s="43"/>
      <c r="F823" s="43"/>
      <c r="P823" s="43"/>
      <c r="Q823" s="143"/>
    </row>
    <row r="824" spans="5:17" x14ac:dyDescent="0.25">
      <c r="E824" s="43"/>
      <c r="F824" s="43"/>
      <c r="P824" s="43"/>
      <c r="Q824" s="143"/>
    </row>
    <row r="825" spans="5:17" x14ac:dyDescent="0.25">
      <c r="E825" s="43"/>
      <c r="F825" s="43"/>
      <c r="P825" s="43"/>
      <c r="Q825" s="143"/>
    </row>
    <row r="826" spans="5:17" x14ac:dyDescent="0.25">
      <c r="E826" s="43"/>
      <c r="F826" s="43"/>
      <c r="P826" s="43"/>
      <c r="Q826" s="143"/>
    </row>
    <row r="827" spans="5:17" x14ac:dyDescent="0.25">
      <c r="E827" s="43"/>
      <c r="F827" s="43"/>
      <c r="P827" s="43"/>
      <c r="Q827" s="143"/>
    </row>
    <row r="828" spans="5:17" x14ac:dyDescent="0.25">
      <c r="E828" s="43"/>
      <c r="F828" s="43"/>
      <c r="P828" s="43"/>
      <c r="Q828" s="143"/>
    </row>
    <row r="829" spans="5:17" x14ac:dyDescent="0.25">
      <c r="E829" s="43"/>
      <c r="F829" s="43"/>
      <c r="P829" s="43"/>
      <c r="Q829" s="143"/>
    </row>
    <row r="830" spans="5:17" x14ac:dyDescent="0.25">
      <c r="E830" s="43"/>
      <c r="F830" s="43"/>
      <c r="P830" s="43"/>
      <c r="Q830" s="143"/>
    </row>
    <row r="831" spans="5:17" x14ac:dyDescent="0.25">
      <c r="E831" s="43"/>
      <c r="F831" s="43"/>
      <c r="P831" s="43"/>
      <c r="Q831" s="143"/>
    </row>
    <row r="832" spans="5:17" x14ac:dyDescent="0.25">
      <c r="E832" s="43"/>
      <c r="F832" s="43"/>
      <c r="P832" s="43"/>
      <c r="Q832" s="143"/>
    </row>
    <row r="833" spans="5:17" x14ac:dyDescent="0.25">
      <c r="E833" s="43"/>
      <c r="F833" s="43"/>
      <c r="P833" s="43"/>
      <c r="Q833" s="143"/>
    </row>
    <row r="834" spans="5:17" x14ac:dyDescent="0.25">
      <c r="E834" s="43"/>
      <c r="F834" s="43"/>
      <c r="P834" s="43"/>
      <c r="Q834" s="143"/>
    </row>
    <row r="835" spans="5:17" x14ac:dyDescent="0.25">
      <c r="E835" s="43"/>
      <c r="F835" s="43"/>
      <c r="P835" s="43"/>
      <c r="Q835" s="143"/>
    </row>
    <row r="836" spans="5:17" x14ac:dyDescent="0.25">
      <c r="E836" s="43"/>
      <c r="F836" s="43"/>
      <c r="P836" s="43"/>
      <c r="Q836" s="143"/>
    </row>
    <row r="837" spans="5:17" x14ac:dyDescent="0.25">
      <c r="E837" s="43"/>
      <c r="F837" s="43"/>
      <c r="P837" s="43"/>
      <c r="Q837" s="143"/>
    </row>
    <row r="838" spans="5:17" x14ac:dyDescent="0.25">
      <c r="E838" s="43"/>
      <c r="F838" s="43"/>
      <c r="P838" s="43"/>
      <c r="Q838" s="143"/>
    </row>
    <row r="839" spans="5:17" x14ac:dyDescent="0.25">
      <c r="E839" s="43"/>
      <c r="F839" s="43"/>
      <c r="P839" s="43"/>
      <c r="Q839" s="143"/>
    </row>
    <row r="840" spans="5:17" x14ac:dyDescent="0.25">
      <c r="E840" s="43"/>
      <c r="F840" s="43"/>
      <c r="P840" s="43"/>
      <c r="Q840" s="143"/>
    </row>
    <row r="841" spans="5:17" x14ac:dyDescent="0.25">
      <c r="E841" s="43"/>
      <c r="F841" s="43"/>
      <c r="P841" s="43"/>
      <c r="Q841" s="143"/>
    </row>
    <row r="842" spans="5:17" x14ac:dyDescent="0.25">
      <c r="E842" s="43"/>
      <c r="F842" s="43"/>
      <c r="P842" s="43"/>
      <c r="Q842" s="143"/>
    </row>
    <row r="843" spans="5:17" x14ac:dyDescent="0.25">
      <c r="E843" s="43"/>
      <c r="F843" s="43"/>
      <c r="P843" s="43"/>
      <c r="Q843" s="143"/>
    </row>
    <row r="844" spans="5:17" x14ac:dyDescent="0.25">
      <c r="E844" s="43"/>
      <c r="F844" s="43"/>
      <c r="P844" s="43"/>
      <c r="Q844" s="143"/>
    </row>
    <row r="845" spans="5:17" x14ac:dyDescent="0.25">
      <c r="E845" s="43"/>
      <c r="F845" s="43"/>
      <c r="P845" s="43"/>
      <c r="Q845" s="143"/>
    </row>
    <row r="846" spans="5:17" x14ac:dyDescent="0.25">
      <c r="E846" s="43"/>
      <c r="F846" s="43"/>
      <c r="P846" s="43"/>
      <c r="Q846" s="143"/>
    </row>
    <row r="847" spans="5:17" x14ac:dyDescent="0.25">
      <c r="E847" s="43"/>
      <c r="F847" s="43"/>
      <c r="P847" s="43"/>
      <c r="Q847" s="143"/>
    </row>
    <row r="848" spans="5:17" x14ac:dyDescent="0.25">
      <c r="E848" s="43"/>
      <c r="F848" s="43"/>
      <c r="P848" s="43"/>
      <c r="Q848" s="143"/>
    </row>
    <row r="849" spans="5:17" x14ac:dyDescent="0.25">
      <c r="E849" s="43"/>
      <c r="F849" s="43"/>
      <c r="P849" s="43"/>
      <c r="Q849" s="143"/>
    </row>
    <row r="850" spans="5:17" x14ac:dyDescent="0.25">
      <c r="E850" s="43"/>
      <c r="F850" s="43"/>
      <c r="P850" s="43"/>
      <c r="Q850" s="143"/>
    </row>
    <row r="851" spans="5:17" x14ac:dyDescent="0.25">
      <c r="E851" s="43"/>
      <c r="F851" s="43"/>
      <c r="P851" s="43"/>
      <c r="Q851" s="143"/>
    </row>
    <row r="852" spans="5:17" x14ac:dyDescent="0.25">
      <c r="E852" s="43"/>
      <c r="F852" s="43"/>
      <c r="P852" s="43"/>
      <c r="Q852" s="143"/>
    </row>
    <row r="853" spans="5:17" x14ac:dyDescent="0.25">
      <c r="E853" s="43"/>
      <c r="F853" s="43"/>
      <c r="P853" s="43"/>
      <c r="Q853" s="143"/>
    </row>
    <row r="854" spans="5:17" x14ac:dyDescent="0.25">
      <c r="E854" s="43"/>
      <c r="F854" s="43"/>
      <c r="P854" s="43"/>
      <c r="Q854" s="143"/>
    </row>
    <row r="855" spans="5:17" x14ac:dyDescent="0.25">
      <c r="E855" s="43"/>
      <c r="F855" s="43"/>
      <c r="P855" s="43"/>
      <c r="Q855" s="143"/>
    </row>
    <row r="856" spans="5:17" x14ac:dyDescent="0.25">
      <c r="E856" s="43"/>
      <c r="F856" s="43"/>
      <c r="P856" s="43"/>
      <c r="Q856" s="143"/>
    </row>
    <row r="857" spans="5:17" x14ac:dyDescent="0.25">
      <c r="E857" s="43"/>
      <c r="F857" s="43"/>
      <c r="P857" s="43"/>
      <c r="Q857" s="143"/>
    </row>
    <row r="858" spans="5:17" x14ac:dyDescent="0.25">
      <c r="E858" s="43"/>
      <c r="F858" s="43"/>
      <c r="P858" s="43"/>
      <c r="Q858" s="143"/>
    </row>
    <row r="859" spans="5:17" x14ac:dyDescent="0.25">
      <c r="E859" s="43"/>
      <c r="F859" s="43"/>
      <c r="P859" s="43"/>
      <c r="Q859" s="143"/>
    </row>
    <row r="860" spans="5:17" x14ac:dyDescent="0.25">
      <c r="E860" s="43"/>
      <c r="F860" s="43"/>
      <c r="P860" s="43"/>
      <c r="Q860" s="143"/>
    </row>
    <row r="861" spans="5:17" x14ac:dyDescent="0.25">
      <c r="E861" s="43"/>
      <c r="F861" s="43"/>
      <c r="P861" s="43"/>
      <c r="Q861" s="143"/>
    </row>
    <row r="862" spans="5:17" x14ac:dyDescent="0.25">
      <c r="E862" s="43"/>
      <c r="F862" s="43"/>
      <c r="P862" s="43"/>
      <c r="Q862" s="143"/>
    </row>
    <row r="863" spans="5:17" x14ac:dyDescent="0.25">
      <c r="E863" s="43"/>
      <c r="F863" s="43"/>
      <c r="P863" s="43"/>
      <c r="Q863" s="143"/>
    </row>
    <row r="864" spans="5:17" x14ac:dyDescent="0.25">
      <c r="E864" s="43"/>
      <c r="F864" s="43"/>
      <c r="P864" s="43"/>
      <c r="Q864" s="143"/>
    </row>
    <row r="865" spans="5:17" x14ac:dyDescent="0.25">
      <c r="E865" s="43"/>
      <c r="F865" s="43"/>
      <c r="P865" s="43"/>
      <c r="Q865" s="143"/>
    </row>
    <row r="866" spans="5:17" x14ac:dyDescent="0.25">
      <c r="E866" s="43"/>
      <c r="F866" s="43"/>
      <c r="P866" s="43"/>
      <c r="Q866" s="143"/>
    </row>
    <row r="867" spans="5:17" x14ac:dyDescent="0.25">
      <c r="E867" s="43"/>
      <c r="F867" s="43"/>
      <c r="P867" s="43"/>
      <c r="Q867" s="143"/>
    </row>
    <row r="868" spans="5:17" x14ac:dyDescent="0.25">
      <c r="E868" s="43"/>
      <c r="F868" s="43"/>
      <c r="P868" s="43"/>
      <c r="Q868" s="143"/>
    </row>
    <row r="869" spans="5:17" x14ac:dyDescent="0.25">
      <c r="E869" s="43"/>
      <c r="F869" s="43"/>
      <c r="P869" s="43"/>
      <c r="Q869" s="143"/>
    </row>
    <row r="870" spans="5:17" x14ac:dyDescent="0.25">
      <c r="E870" s="43"/>
      <c r="F870" s="43"/>
      <c r="P870" s="43"/>
      <c r="Q870" s="143"/>
    </row>
    <row r="871" spans="5:17" x14ac:dyDescent="0.25">
      <c r="E871" s="43"/>
      <c r="F871" s="43"/>
      <c r="P871" s="43"/>
      <c r="Q871" s="143"/>
    </row>
    <row r="872" spans="5:17" x14ac:dyDescent="0.25">
      <c r="E872" s="43"/>
      <c r="F872" s="43"/>
      <c r="P872" s="43"/>
      <c r="Q872" s="143"/>
    </row>
    <row r="873" spans="5:17" x14ac:dyDescent="0.25">
      <c r="E873" s="43"/>
      <c r="F873" s="43"/>
      <c r="P873" s="43"/>
      <c r="Q873" s="143"/>
    </row>
    <row r="874" spans="5:17" x14ac:dyDescent="0.25">
      <c r="E874" s="43"/>
      <c r="F874" s="43"/>
      <c r="P874" s="43"/>
      <c r="Q874" s="143"/>
    </row>
    <row r="875" spans="5:17" x14ac:dyDescent="0.25">
      <c r="E875" s="43"/>
      <c r="F875" s="43"/>
      <c r="P875" s="43"/>
      <c r="Q875" s="143"/>
    </row>
    <row r="876" spans="5:17" x14ac:dyDescent="0.25">
      <c r="E876" s="43"/>
      <c r="F876" s="43"/>
      <c r="P876" s="43"/>
      <c r="Q876" s="143"/>
    </row>
    <row r="877" spans="5:17" x14ac:dyDescent="0.25">
      <c r="E877" s="43"/>
      <c r="F877" s="43"/>
      <c r="P877" s="43"/>
      <c r="Q877" s="143"/>
    </row>
    <row r="878" spans="5:17" x14ac:dyDescent="0.25">
      <c r="E878" s="43"/>
      <c r="F878" s="43"/>
      <c r="P878" s="43"/>
      <c r="Q878" s="143"/>
    </row>
    <row r="879" spans="5:17" x14ac:dyDescent="0.25">
      <c r="E879" s="43"/>
      <c r="F879" s="43"/>
      <c r="P879" s="43"/>
      <c r="Q879" s="143"/>
    </row>
    <row r="880" spans="5:17" x14ac:dyDescent="0.25">
      <c r="E880" s="43"/>
      <c r="F880" s="43"/>
      <c r="P880" s="43"/>
      <c r="Q880" s="143"/>
    </row>
    <row r="881" spans="5:17" x14ac:dyDescent="0.25">
      <c r="E881" s="43"/>
      <c r="F881" s="43"/>
      <c r="P881" s="43"/>
      <c r="Q881" s="143"/>
    </row>
    <row r="882" spans="5:17" x14ac:dyDescent="0.25">
      <c r="E882" s="43"/>
      <c r="F882" s="43"/>
      <c r="P882" s="43"/>
      <c r="Q882" s="143"/>
    </row>
    <row r="883" spans="5:17" x14ac:dyDescent="0.25">
      <c r="E883" s="43"/>
      <c r="F883" s="43"/>
      <c r="P883" s="43"/>
      <c r="Q883" s="143"/>
    </row>
    <row r="884" spans="5:17" x14ac:dyDescent="0.25">
      <c r="E884" s="43"/>
      <c r="F884" s="43"/>
      <c r="P884" s="43"/>
      <c r="Q884" s="143"/>
    </row>
    <row r="885" spans="5:17" x14ac:dyDescent="0.25">
      <c r="E885" s="43"/>
      <c r="F885" s="43"/>
      <c r="P885" s="43"/>
      <c r="Q885" s="143"/>
    </row>
    <row r="886" spans="5:17" x14ac:dyDescent="0.25">
      <c r="E886" s="43"/>
      <c r="F886" s="43"/>
      <c r="P886" s="43"/>
      <c r="Q886" s="143"/>
    </row>
    <row r="887" spans="5:17" x14ac:dyDescent="0.25">
      <c r="E887" s="43"/>
      <c r="F887" s="43"/>
      <c r="P887" s="43"/>
      <c r="Q887" s="143"/>
    </row>
    <row r="888" spans="5:17" x14ac:dyDescent="0.25">
      <c r="E888" s="43"/>
      <c r="F888" s="43"/>
      <c r="P888" s="43"/>
      <c r="Q888" s="143"/>
    </row>
    <row r="889" spans="5:17" x14ac:dyDescent="0.25">
      <c r="E889" s="43"/>
      <c r="F889" s="43"/>
      <c r="P889" s="43"/>
      <c r="Q889" s="143"/>
    </row>
    <row r="890" spans="5:17" x14ac:dyDescent="0.25">
      <c r="E890" s="43"/>
      <c r="F890" s="43"/>
      <c r="P890" s="43"/>
      <c r="Q890" s="143"/>
    </row>
    <row r="891" spans="5:17" x14ac:dyDescent="0.25">
      <c r="E891" s="43"/>
      <c r="F891" s="43"/>
      <c r="P891" s="43"/>
      <c r="Q891" s="143"/>
    </row>
    <row r="892" spans="5:17" x14ac:dyDescent="0.25">
      <c r="E892" s="43"/>
      <c r="F892" s="43"/>
      <c r="P892" s="43"/>
      <c r="Q892" s="143"/>
    </row>
    <row r="893" spans="5:17" x14ac:dyDescent="0.25">
      <c r="E893" s="43"/>
      <c r="F893" s="43"/>
      <c r="P893" s="43"/>
      <c r="Q893" s="143"/>
    </row>
    <row r="894" spans="5:17" x14ac:dyDescent="0.25">
      <c r="E894" s="43"/>
      <c r="F894" s="43"/>
      <c r="P894" s="43"/>
      <c r="Q894" s="143"/>
    </row>
    <row r="895" spans="5:17" x14ac:dyDescent="0.25">
      <c r="E895" s="43"/>
      <c r="F895" s="43"/>
      <c r="P895" s="43"/>
      <c r="Q895" s="143"/>
    </row>
    <row r="896" spans="5:17" x14ac:dyDescent="0.25">
      <c r="E896" s="43"/>
      <c r="F896" s="43"/>
      <c r="P896" s="43"/>
      <c r="Q896" s="143"/>
    </row>
    <row r="897" spans="5:17" x14ac:dyDescent="0.25">
      <c r="E897" s="43"/>
      <c r="F897" s="43"/>
      <c r="P897" s="43"/>
      <c r="Q897" s="143"/>
    </row>
    <row r="898" spans="5:17" x14ac:dyDescent="0.25">
      <c r="E898" s="43"/>
      <c r="F898" s="43"/>
      <c r="P898" s="43"/>
      <c r="Q898" s="143"/>
    </row>
    <row r="899" spans="5:17" x14ac:dyDescent="0.25">
      <c r="E899" s="43"/>
      <c r="F899" s="43"/>
      <c r="P899" s="43"/>
      <c r="Q899" s="143"/>
    </row>
    <row r="900" spans="5:17" x14ac:dyDescent="0.25">
      <c r="E900" s="43"/>
      <c r="F900" s="43"/>
      <c r="P900" s="43"/>
      <c r="Q900" s="143"/>
    </row>
    <row r="901" spans="5:17" x14ac:dyDescent="0.25">
      <c r="E901" s="43"/>
      <c r="F901" s="43"/>
      <c r="P901" s="43"/>
      <c r="Q901" s="143"/>
    </row>
    <row r="902" spans="5:17" x14ac:dyDescent="0.25">
      <c r="E902" s="43"/>
      <c r="F902" s="43"/>
      <c r="P902" s="43"/>
      <c r="Q902" s="143"/>
    </row>
    <row r="903" spans="5:17" x14ac:dyDescent="0.25">
      <c r="E903" s="43"/>
      <c r="F903" s="43"/>
      <c r="P903" s="43"/>
      <c r="Q903" s="143"/>
    </row>
    <row r="904" spans="5:17" x14ac:dyDescent="0.25">
      <c r="E904" s="43"/>
      <c r="F904" s="43"/>
      <c r="P904" s="43"/>
      <c r="Q904" s="143"/>
    </row>
    <row r="905" spans="5:17" x14ac:dyDescent="0.25">
      <c r="E905" s="43"/>
      <c r="F905" s="43"/>
      <c r="P905" s="43"/>
      <c r="Q905" s="143"/>
    </row>
    <row r="906" spans="5:17" x14ac:dyDescent="0.25">
      <c r="E906" s="43"/>
      <c r="F906" s="43"/>
      <c r="P906" s="43"/>
      <c r="Q906" s="143"/>
    </row>
    <row r="907" spans="5:17" x14ac:dyDescent="0.25">
      <c r="E907" s="43"/>
      <c r="F907" s="43"/>
      <c r="P907" s="43"/>
      <c r="Q907" s="143"/>
    </row>
    <row r="908" spans="5:17" x14ac:dyDescent="0.25">
      <c r="E908" s="43"/>
      <c r="F908" s="43"/>
      <c r="P908" s="43"/>
      <c r="Q908" s="143"/>
    </row>
    <row r="909" spans="5:17" x14ac:dyDescent="0.25">
      <c r="E909" s="43"/>
      <c r="F909" s="43"/>
      <c r="P909" s="43"/>
      <c r="Q909" s="143"/>
    </row>
    <row r="910" spans="5:17" x14ac:dyDescent="0.25">
      <c r="E910" s="43"/>
      <c r="F910" s="43"/>
      <c r="P910" s="43"/>
      <c r="Q910" s="143"/>
    </row>
    <row r="911" spans="5:17" x14ac:dyDescent="0.25">
      <c r="E911" s="43"/>
      <c r="F911" s="43"/>
      <c r="P911" s="43"/>
      <c r="Q911" s="143"/>
    </row>
    <row r="912" spans="5:17" x14ac:dyDescent="0.25">
      <c r="E912" s="43"/>
      <c r="F912" s="43"/>
      <c r="P912" s="43"/>
      <c r="Q912" s="143"/>
    </row>
    <row r="913" spans="5:17" x14ac:dyDescent="0.25">
      <c r="E913" s="43"/>
      <c r="F913" s="43"/>
      <c r="P913" s="43"/>
      <c r="Q913" s="143"/>
    </row>
    <row r="914" spans="5:17" x14ac:dyDescent="0.25">
      <c r="E914" s="43"/>
      <c r="F914" s="43"/>
      <c r="P914" s="43"/>
      <c r="Q914" s="143"/>
    </row>
    <row r="915" spans="5:17" x14ac:dyDescent="0.25">
      <c r="E915" s="43"/>
      <c r="F915" s="43"/>
      <c r="P915" s="43"/>
      <c r="Q915" s="143"/>
    </row>
    <row r="916" spans="5:17" x14ac:dyDescent="0.25">
      <c r="E916" s="43"/>
      <c r="F916" s="43"/>
      <c r="P916" s="43"/>
      <c r="Q916" s="143"/>
    </row>
    <row r="917" spans="5:17" x14ac:dyDescent="0.25">
      <c r="E917" s="43"/>
      <c r="F917" s="43"/>
      <c r="P917" s="43"/>
      <c r="Q917" s="143"/>
    </row>
    <row r="918" spans="5:17" x14ac:dyDescent="0.25">
      <c r="E918" s="43"/>
      <c r="F918" s="43"/>
      <c r="P918" s="43"/>
      <c r="Q918" s="143"/>
    </row>
    <row r="919" spans="5:17" x14ac:dyDescent="0.25">
      <c r="E919" s="43"/>
      <c r="F919" s="43"/>
      <c r="P919" s="43"/>
      <c r="Q919" s="143"/>
    </row>
    <row r="920" spans="5:17" x14ac:dyDescent="0.25">
      <c r="E920" s="43"/>
      <c r="F920" s="43"/>
      <c r="P920" s="43"/>
      <c r="Q920" s="143"/>
    </row>
    <row r="921" spans="5:17" x14ac:dyDescent="0.25">
      <c r="E921" s="43"/>
      <c r="F921" s="43"/>
      <c r="P921" s="43"/>
      <c r="Q921" s="143"/>
    </row>
    <row r="922" spans="5:17" x14ac:dyDescent="0.25">
      <c r="E922" s="43"/>
      <c r="F922" s="43"/>
      <c r="P922" s="43"/>
      <c r="Q922" s="143"/>
    </row>
    <row r="923" spans="5:17" x14ac:dyDescent="0.25">
      <c r="E923" s="43"/>
      <c r="F923" s="43"/>
      <c r="P923" s="43"/>
      <c r="Q923" s="143"/>
    </row>
    <row r="924" spans="5:17" x14ac:dyDescent="0.25">
      <c r="E924" s="43"/>
      <c r="F924" s="43"/>
      <c r="P924" s="43"/>
      <c r="Q924" s="143"/>
    </row>
    <row r="925" spans="5:17" x14ac:dyDescent="0.25">
      <c r="E925" s="43"/>
      <c r="F925" s="43"/>
      <c r="P925" s="43"/>
      <c r="Q925" s="143"/>
    </row>
    <row r="926" spans="5:17" x14ac:dyDescent="0.25">
      <c r="E926" s="43"/>
      <c r="F926" s="43"/>
      <c r="P926" s="43"/>
      <c r="Q926" s="143"/>
    </row>
    <row r="927" spans="5:17" x14ac:dyDescent="0.25">
      <c r="E927" s="43"/>
      <c r="F927" s="43"/>
      <c r="P927" s="43"/>
      <c r="Q927" s="143"/>
    </row>
    <row r="928" spans="5:17" x14ac:dyDescent="0.25">
      <c r="E928" s="43"/>
      <c r="F928" s="43"/>
      <c r="P928" s="43"/>
      <c r="Q928" s="143"/>
    </row>
    <row r="929" spans="5:17" x14ac:dyDescent="0.25">
      <c r="E929" s="43"/>
      <c r="F929" s="43"/>
      <c r="P929" s="43"/>
      <c r="Q929" s="143"/>
    </row>
    <row r="930" spans="5:17" x14ac:dyDescent="0.25">
      <c r="E930" s="43"/>
      <c r="F930" s="43"/>
      <c r="P930" s="43"/>
      <c r="Q930" s="143"/>
    </row>
    <row r="931" spans="5:17" x14ac:dyDescent="0.25">
      <c r="E931" s="43"/>
      <c r="F931" s="43"/>
      <c r="P931" s="43"/>
      <c r="Q931" s="143"/>
    </row>
    <row r="932" spans="5:17" x14ac:dyDescent="0.25">
      <c r="E932" s="43"/>
      <c r="F932" s="43"/>
      <c r="P932" s="43"/>
      <c r="Q932" s="143"/>
    </row>
    <row r="933" spans="5:17" x14ac:dyDescent="0.25">
      <c r="E933" s="43"/>
      <c r="F933" s="43"/>
      <c r="P933" s="43"/>
      <c r="Q933" s="143"/>
    </row>
    <row r="934" spans="5:17" x14ac:dyDescent="0.25">
      <c r="E934" s="43"/>
      <c r="F934" s="43"/>
      <c r="P934" s="43"/>
      <c r="Q934" s="143"/>
    </row>
    <row r="935" spans="5:17" x14ac:dyDescent="0.25">
      <c r="E935" s="43"/>
      <c r="F935" s="43"/>
      <c r="P935" s="43"/>
      <c r="Q935" s="143"/>
    </row>
    <row r="936" spans="5:17" x14ac:dyDescent="0.25">
      <c r="E936" s="43"/>
      <c r="F936" s="43"/>
      <c r="P936" s="43"/>
      <c r="Q936" s="143"/>
    </row>
    <row r="937" spans="5:17" x14ac:dyDescent="0.25">
      <c r="E937" s="43"/>
      <c r="F937" s="43"/>
      <c r="P937" s="43"/>
      <c r="Q937" s="143"/>
    </row>
    <row r="938" spans="5:17" x14ac:dyDescent="0.25">
      <c r="E938" s="43"/>
      <c r="F938" s="43"/>
      <c r="P938" s="43"/>
      <c r="Q938" s="143"/>
    </row>
    <row r="939" spans="5:17" x14ac:dyDescent="0.25">
      <c r="E939" s="43"/>
      <c r="F939" s="43"/>
      <c r="P939" s="43"/>
      <c r="Q939" s="143"/>
    </row>
    <row r="940" spans="5:17" x14ac:dyDescent="0.25">
      <c r="E940" s="43"/>
      <c r="F940" s="43"/>
      <c r="P940" s="43"/>
      <c r="Q940" s="143"/>
    </row>
    <row r="941" spans="5:17" x14ac:dyDescent="0.25">
      <c r="E941" s="43"/>
      <c r="F941" s="43"/>
      <c r="P941" s="43"/>
      <c r="Q941" s="143"/>
    </row>
    <row r="942" spans="5:17" x14ac:dyDescent="0.25">
      <c r="E942" s="43"/>
      <c r="F942" s="43"/>
      <c r="P942" s="43"/>
      <c r="Q942" s="143"/>
    </row>
    <row r="943" spans="5:17" x14ac:dyDescent="0.25">
      <c r="E943" s="43"/>
      <c r="F943" s="43"/>
      <c r="P943" s="43"/>
      <c r="Q943" s="143"/>
    </row>
    <row r="944" spans="5:17" x14ac:dyDescent="0.25">
      <c r="E944" s="43"/>
      <c r="F944" s="43"/>
      <c r="P944" s="43"/>
      <c r="Q944" s="143"/>
    </row>
    <row r="945" spans="5:17" x14ac:dyDescent="0.25">
      <c r="E945" s="43"/>
      <c r="F945" s="43"/>
      <c r="P945" s="43"/>
      <c r="Q945" s="143"/>
    </row>
    <row r="946" spans="5:17" x14ac:dyDescent="0.25">
      <c r="E946" s="43"/>
      <c r="F946" s="43"/>
      <c r="P946" s="43"/>
      <c r="Q946" s="143"/>
    </row>
    <row r="947" spans="5:17" x14ac:dyDescent="0.25">
      <c r="E947" s="43"/>
      <c r="F947" s="43"/>
      <c r="P947" s="43"/>
      <c r="Q947" s="143"/>
    </row>
    <row r="948" spans="5:17" x14ac:dyDescent="0.25">
      <c r="E948" s="43"/>
      <c r="F948" s="43"/>
      <c r="P948" s="43"/>
      <c r="Q948" s="143"/>
    </row>
    <row r="949" spans="5:17" x14ac:dyDescent="0.25">
      <c r="E949" s="43"/>
      <c r="F949" s="43"/>
      <c r="P949" s="43"/>
      <c r="Q949" s="143"/>
    </row>
    <row r="950" spans="5:17" x14ac:dyDescent="0.25">
      <c r="E950" s="43"/>
      <c r="F950" s="43"/>
      <c r="P950" s="43"/>
      <c r="Q950" s="143"/>
    </row>
    <row r="951" spans="5:17" x14ac:dyDescent="0.25">
      <c r="E951" s="43"/>
      <c r="F951" s="43"/>
      <c r="P951" s="43"/>
      <c r="Q951" s="143"/>
    </row>
    <row r="952" spans="5:17" x14ac:dyDescent="0.25">
      <c r="E952" s="43"/>
      <c r="F952" s="43"/>
      <c r="P952" s="43"/>
      <c r="Q952" s="143"/>
    </row>
    <row r="953" spans="5:17" x14ac:dyDescent="0.25">
      <c r="E953" s="43"/>
      <c r="F953" s="43"/>
      <c r="P953" s="43"/>
      <c r="Q953" s="143"/>
    </row>
    <row r="954" spans="5:17" x14ac:dyDescent="0.25">
      <c r="E954" s="43"/>
      <c r="F954" s="43"/>
      <c r="P954" s="43"/>
      <c r="Q954" s="143"/>
    </row>
    <row r="955" spans="5:17" x14ac:dyDescent="0.25">
      <c r="E955" s="43"/>
      <c r="F955" s="43"/>
      <c r="P955" s="43"/>
      <c r="Q955" s="143"/>
    </row>
    <row r="956" spans="5:17" x14ac:dyDescent="0.25">
      <c r="E956" s="43"/>
      <c r="F956" s="43"/>
      <c r="P956" s="43"/>
      <c r="Q956" s="143"/>
    </row>
    <row r="957" spans="5:17" x14ac:dyDescent="0.25">
      <c r="E957" s="43"/>
      <c r="F957" s="43"/>
      <c r="P957" s="43"/>
      <c r="Q957" s="143"/>
    </row>
    <row r="958" spans="5:17" x14ac:dyDescent="0.25">
      <c r="E958" s="43"/>
      <c r="F958" s="43"/>
      <c r="P958" s="43"/>
      <c r="Q958" s="143"/>
    </row>
    <row r="959" spans="5:17" x14ac:dyDescent="0.25">
      <c r="E959" s="43"/>
      <c r="F959" s="43"/>
      <c r="P959" s="43"/>
      <c r="Q959" s="143"/>
    </row>
    <row r="960" spans="5:17" x14ac:dyDescent="0.25">
      <c r="E960" s="43"/>
      <c r="F960" s="43"/>
      <c r="P960" s="43"/>
      <c r="Q960" s="143"/>
    </row>
    <row r="961" spans="5:17" x14ac:dyDescent="0.25">
      <c r="E961" s="43"/>
      <c r="F961" s="43"/>
      <c r="P961" s="43"/>
      <c r="Q961" s="143"/>
    </row>
    <row r="962" spans="5:17" x14ac:dyDescent="0.25">
      <c r="E962" s="43"/>
      <c r="F962" s="43"/>
      <c r="P962" s="43"/>
      <c r="Q962" s="143"/>
    </row>
    <row r="963" spans="5:17" x14ac:dyDescent="0.25">
      <c r="E963" s="43"/>
      <c r="F963" s="43"/>
      <c r="P963" s="43"/>
      <c r="Q963" s="143"/>
    </row>
    <row r="964" spans="5:17" x14ac:dyDescent="0.25">
      <c r="E964" s="43"/>
      <c r="F964" s="43"/>
      <c r="P964" s="43"/>
      <c r="Q964" s="143"/>
    </row>
    <row r="965" spans="5:17" x14ac:dyDescent="0.25">
      <c r="E965" s="43"/>
      <c r="F965" s="43"/>
      <c r="P965" s="43"/>
      <c r="Q965" s="143"/>
    </row>
    <row r="966" spans="5:17" x14ac:dyDescent="0.25">
      <c r="E966" s="43"/>
      <c r="F966" s="43"/>
      <c r="P966" s="43"/>
      <c r="Q966" s="143"/>
    </row>
    <row r="967" spans="5:17" x14ac:dyDescent="0.25">
      <c r="E967" s="43"/>
      <c r="F967" s="43"/>
      <c r="P967" s="43"/>
      <c r="Q967" s="143"/>
    </row>
    <row r="968" spans="5:17" x14ac:dyDescent="0.25">
      <c r="E968" s="43"/>
      <c r="F968" s="43"/>
      <c r="P968" s="43"/>
      <c r="Q968" s="143"/>
    </row>
    <row r="969" spans="5:17" x14ac:dyDescent="0.25">
      <c r="E969" s="43"/>
      <c r="F969" s="43"/>
      <c r="P969" s="43"/>
      <c r="Q969" s="143"/>
    </row>
    <row r="970" spans="5:17" x14ac:dyDescent="0.25">
      <c r="E970" s="43"/>
      <c r="F970" s="43"/>
      <c r="P970" s="43"/>
      <c r="Q970" s="143"/>
    </row>
    <row r="971" spans="5:17" x14ac:dyDescent="0.25">
      <c r="E971" s="43"/>
      <c r="F971" s="43"/>
      <c r="P971" s="43"/>
      <c r="Q971" s="143"/>
    </row>
    <row r="972" spans="5:17" x14ac:dyDescent="0.25">
      <c r="E972" s="43"/>
      <c r="F972" s="43"/>
      <c r="P972" s="43"/>
      <c r="Q972" s="143"/>
    </row>
    <row r="973" spans="5:17" x14ac:dyDescent="0.25">
      <c r="E973" s="43"/>
      <c r="F973" s="43"/>
      <c r="P973" s="43"/>
      <c r="Q973" s="143"/>
    </row>
    <row r="974" spans="5:17" x14ac:dyDescent="0.25">
      <c r="E974" s="43"/>
      <c r="F974" s="43"/>
      <c r="P974" s="43"/>
      <c r="Q974" s="143"/>
    </row>
    <row r="975" spans="5:17" x14ac:dyDescent="0.25">
      <c r="E975" s="43"/>
      <c r="F975" s="43"/>
      <c r="P975" s="43"/>
      <c r="Q975" s="143"/>
    </row>
    <row r="976" spans="5:17" x14ac:dyDescent="0.25">
      <c r="E976" s="43"/>
      <c r="F976" s="43"/>
      <c r="P976" s="43"/>
      <c r="Q976" s="143"/>
    </row>
    <row r="977" spans="5:17" x14ac:dyDescent="0.25">
      <c r="E977" s="43"/>
      <c r="F977" s="43"/>
      <c r="P977" s="43"/>
      <c r="Q977" s="143"/>
    </row>
    <row r="978" spans="5:17" x14ac:dyDescent="0.25">
      <c r="E978" s="43"/>
      <c r="F978" s="43"/>
      <c r="P978" s="43"/>
      <c r="Q978" s="143"/>
    </row>
    <row r="979" spans="5:17" x14ac:dyDescent="0.25">
      <c r="E979" s="43"/>
      <c r="F979" s="43"/>
      <c r="P979" s="43"/>
      <c r="Q979" s="143"/>
    </row>
    <row r="980" spans="5:17" x14ac:dyDescent="0.25">
      <c r="E980" s="43"/>
      <c r="F980" s="43"/>
      <c r="P980" s="43"/>
      <c r="Q980" s="143"/>
    </row>
    <row r="981" spans="5:17" x14ac:dyDescent="0.25">
      <c r="E981" s="43"/>
      <c r="F981" s="43"/>
      <c r="P981" s="43"/>
      <c r="Q981" s="143"/>
    </row>
    <row r="982" spans="5:17" x14ac:dyDescent="0.25">
      <c r="E982" s="43"/>
      <c r="F982" s="43"/>
      <c r="P982" s="43"/>
      <c r="Q982" s="143"/>
    </row>
    <row r="983" spans="5:17" x14ac:dyDescent="0.25">
      <c r="E983" s="43"/>
      <c r="F983" s="43"/>
      <c r="P983" s="43"/>
      <c r="Q983" s="143"/>
    </row>
    <row r="984" spans="5:17" x14ac:dyDescent="0.25">
      <c r="E984" s="43"/>
      <c r="F984" s="43"/>
      <c r="P984" s="43"/>
      <c r="Q984" s="143"/>
    </row>
    <row r="985" spans="5:17" x14ac:dyDescent="0.25">
      <c r="E985" s="43"/>
      <c r="F985" s="43"/>
      <c r="P985" s="43"/>
      <c r="Q985" s="143"/>
    </row>
    <row r="986" spans="5:17" x14ac:dyDescent="0.25">
      <c r="E986" s="43"/>
      <c r="F986" s="43"/>
      <c r="P986" s="43"/>
      <c r="Q986" s="143"/>
    </row>
    <row r="987" spans="5:17" x14ac:dyDescent="0.25">
      <c r="E987" s="43"/>
      <c r="F987" s="43"/>
      <c r="P987" s="43"/>
      <c r="Q987" s="143"/>
    </row>
    <row r="988" spans="5:17" x14ac:dyDescent="0.25">
      <c r="E988" s="43"/>
      <c r="F988" s="43"/>
      <c r="P988" s="43"/>
      <c r="Q988" s="143"/>
    </row>
    <row r="989" spans="5:17" x14ac:dyDescent="0.25">
      <c r="E989" s="43"/>
      <c r="F989" s="43"/>
      <c r="P989" s="43"/>
      <c r="Q989" s="143"/>
    </row>
    <row r="990" spans="5:17" x14ac:dyDescent="0.25">
      <c r="E990" s="43"/>
      <c r="F990" s="43"/>
      <c r="P990" s="43"/>
      <c r="Q990" s="143"/>
    </row>
    <row r="991" spans="5:17" x14ac:dyDescent="0.25">
      <c r="E991" s="43"/>
      <c r="F991" s="43"/>
      <c r="P991" s="43"/>
      <c r="Q991" s="143"/>
    </row>
    <row r="992" spans="5:17" x14ac:dyDescent="0.25">
      <c r="E992" s="43"/>
      <c r="F992" s="43"/>
      <c r="P992" s="43"/>
      <c r="Q992" s="143"/>
    </row>
    <row r="993" spans="5:17" x14ac:dyDescent="0.25">
      <c r="E993" s="43"/>
      <c r="F993" s="43"/>
      <c r="P993" s="43"/>
      <c r="Q993" s="143"/>
    </row>
    <row r="994" spans="5:17" x14ac:dyDescent="0.25">
      <c r="E994" s="43"/>
      <c r="F994" s="43"/>
      <c r="P994" s="43"/>
      <c r="Q994" s="143"/>
    </row>
    <row r="995" spans="5:17" x14ac:dyDescent="0.25">
      <c r="E995" s="43"/>
      <c r="F995" s="43"/>
      <c r="P995" s="43"/>
      <c r="Q995" s="143"/>
    </row>
    <row r="996" spans="5:17" x14ac:dyDescent="0.25">
      <c r="E996" s="43"/>
      <c r="F996" s="43"/>
      <c r="P996" s="43"/>
      <c r="Q996" s="143"/>
    </row>
    <row r="997" spans="5:17" x14ac:dyDescent="0.25">
      <c r="E997" s="43"/>
      <c r="F997" s="43"/>
      <c r="P997" s="43"/>
      <c r="Q997" s="143"/>
    </row>
    <row r="998" spans="5:17" x14ac:dyDescent="0.25">
      <c r="E998" s="43"/>
      <c r="F998" s="43"/>
      <c r="P998" s="43"/>
      <c r="Q998" s="143"/>
    </row>
    <row r="999" spans="5:17" x14ac:dyDescent="0.25">
      <c r="E999" s="43"/>
      <c r="F999" s="43"/>
      <c r="P999" s="43"/>
      <c r="Q999" s="143"/>
    </row>
    <row r="1000" spans="5:17" x14ac:dyDescent="0.25">
      <c r="E1000" s="43"/>
      <c r="F1000" s="43"/>
      <c r="P1000" s="43"/>
      <c r="Q1000" s="143"/>
    </row>
    <row r="1001" spans="5:17" x14ac:dyDescent="0.25">
      <c r="E1001" s="43"/>
      <c r="F1001" s="43"/>
      <c r="P1001" s="43"/>
      <c r="Q1001" s="143"/>
    </row>
    <row r="1002" spans="5:17" x14ac:dyDescent="0.25">
      <c r="E1002" s="43"/>
      <c r="F1002" s="43"/>
      <c r="P1002" s="43"/>
      <c r="Q1002" s="143"/>
    </row>
    <row r="1003" spans="5:17" x14ac:dyDescent="0.25">
      <c r="E1003" s="43"/>
      <c r="F1003" s="43"/>
      <c r="P1003" s="43"/>
      <c r="Q1003" s="143"/>
    </row>
    <row r="1004" spans="5:17" x14ac:dyDescent="0.25">
      <c r="E1004" s="43"/>
      <c r="F1004" s="43"/>
      <c r="P1004" s="43"/>
      <c r="Q1004" s="143"/>
    </row>
    <row r="1005" spans="5:17" x14ac:dyDescent="0.25">
      <c r="E1005" s="43"/>
      <c r="F1005" s="43"/>
      <c r="P1005" s="43"/>
      <c r="Q1005" s="143"/>
    </row>
    <row r="1006" spans="5:17" x14ac:dyDescent="0.25">
      <c r="E1006" s="43"/>
      <c r="F1006" s="43"/>
      <c r="P1006" s="43"/>
      <c r="Q1006" s="143"/>
    </row>
    <row r="1007" spans="5:17" x14ac:dyDescent="0.25">
      <c r="E1007" s="43"/>
      <c r="F1007" s="43"/>
      <c r="P1007" s="43"/>
      <c r="Q1007" s="143"/>
    </row>
    <row r="1008" spans="5:17" x14ac:dyDescent="0.25">
      <c r="E1008" s="43"/>
      <c r="F1008" s="43"/>
      <c r="P1008" s="43"/>
      <c r="Q1008" s="143"/>
    </row>
    <row r="1009" spans="5:17" x14ac:dyDescent="0.25">
      <c r="E1009" s="43"/>
      <c r="F1009" s="43"/>
      <c r="P1009" s="43"/>
      <c r="Q1009" s="143"/>
    </row>
    <row r="1010" spans="5:17" x14ac:dyDescent="0.25">
      <c r="E1010" s="43"/>
      <c r="F1010" s="43"/>
      <c r="P1010" s="43"/>
      <c r="Q1010" s="143"/>
    </row>
    <row r="1011" spans="5:17" x14ac:dyDescent="0.25">
      <c r="E1011" s="43"/>
      <c r="F1011" s="43"/>
      <c r="P1011" s="43"/>
      <c r="Q1011" s="143"/>
    </row>
    <row r="1012" spans="5:17" x14ac:dyDescent="0.25">
      <c r="E1012" s="43"/>
      <c r="F1012" s="43"/>
      <c r="P1012" s="43"/>
      <c r="Q1012" s="143"/>
    </row>
    <row r="1013" spans="5:17" x14ac:dyDescent="0.25">
      <c r="E1013" s="43"/>
      <c r="F1013" s="43"/>
      <c r="P1013" s="43"/>
      <c r="Q1013" s="143"/>
    </row>
    <row r="1014" spans="5:17" x14ac:dyDescent="0.25">
      <c r="E1014" s="43"/>
      <c r="F1014" s="43"/>
      <c r="P1014" s="43"/>
      <c r="Q1014" s="143"/>
    </row>
    <row r="1015" spans="5:17" x14ac:dyDescent="0.25">
      <c r="E1015" s="43"/>
      <c r="F1015" s="43"/>
      <c r="P1015" s="43"/>
      <c r="Q1015" s="143"/>
    </row>
    <row r="1016" spans="5:17" x14ac:dyDescent="0.25">
      <c r="E1016" s="43"/>
      <c r="F1016" s="43"/>
      <c r="P1016" s="43"/>
      <c r="Q1016" s="143"/>
    </row>
    <row r="1017" spans="5:17" x14ac:dyDescent="0.25">
      <c r="E1017" s="43"/>
      <c r="F1017" s="43"/>
      <c r="P1017" s="43"/>
      <c r="Q1017" s="143"/>
    </row>
    <row r="1018" spans="5:17" x14ac:dyDescent="0.25">
      <c r="E1018" s="43"/>
      <c r="F1018" s="43"/>
      <c r="P1018" s="43"/>
      <c r="Q1018" s="143"/>
    </row>
    <row r="1019" spans="5:17" x14ac:dyDescent="0.25">
      <c r="E1019" s="43"/>
      <c r="F1019" s="43"/>
      <c r="P1019" s="43"/>
      <c r="Q1019" s="143"/>
    </row>
    <row r="1020" spans="5:17" x14ac:dyDescent="0.25">
      <c r="E1020" s="43"/>
      <c r="F1020" s="43"/>
      <c r="P1020" s="43"/>
      <c r="Q1020" s="143"/>
    </row>
    <row r="1021" spans="5:17" x14ac:dyDescent="0.25">
      <c r="E1021" s="43"/>
      <c r="F1021" s="43"/>
      <c r="P1021" s="43"/>
      <c r="Q1021" s="143"/>
    </row>
    <row r="1022" spans="5:17" x14ac:dyDescent="0.25">
      <c r="E1022" s="43"/>
      <c r="F1022" s="43"/>
      <c r="P1022" s="43"/>
      <c r="Q1022" s="143"/>
    </row>
    <row r="1023" spans="5:17" x14ac:dyDescent="0.25">
      <c r="E1023" s="43"/>
      <c r="F1023" s="43"/>
      <c r="P1023" s="43"/>
      <c r="Q1023" s="143"/>
    </row>
    <row r="1024" spans="5:17" x14ac:dyDescent="0.25">
      <c r="E1024" s="43"/>
      <c r="F1024" s="43"/>
      <c r="P1024" s="43"/>
      <c r="Q1024" s="143"/>
    </row>
    <row r="1025" spans="5:17" x14ac:dyDescent="0.25">
      <c r="E1025" s="43"/>
      <c r="F1025" s="43"/>
      <c r="P1025" s="43"/>
      <c r="Q1025" s="143"/>
    </row>
    <row r="1026" spans="5:17" x14ac:dyDescent="0.25">
      <c r="E1026" s="43"/>
      <c r="F1026" s="43"/>
      <c r="P1026" s="43"/>
      <c r="Q1026" s="143"/>
    </row>
    <row r="1027" spans="5:17" x14ac:dyDescent="0.25">
      <c r="E1027" s="43"/>
      <c r="F1027" s="43"/>
      <c r="P1027" s="43"/>
      <c r="Q1027" s="143"/>
    </row>
    <row r="1028" spans="5:17" x14ac:dyDescent="0.25">
      <c r="E1028" s="43"/>
      <c r="F1028" s="43"/>
      <c r="P1028" s="43"/>
      <c r="Q1028" s="143"/>
    </row>
    <row r="1029" spans="5:17" x14ac:dyDescent="0.25">
      <c r="E1029" s="43"/>
      <c r="F1029" s="43"/>
      <c r="P1029" s="43"/>
      <c r="Q1029" s="143"/>
    </row>
    <row r="1030" spans="5:17" x14ac:dyDescent="0.25">
      <c r="E1030" s="43"/>
      <c r="F1030" s="43"/>
      <c r="P1030" s="43"/>
      <c r="Q1030" s="143"/>
    </row>
    <row r="1031" spans="5:17" x14ac:dyDescent="0.25">
      <c r="E1031" s="43"/>
      <c r="F1031" s="43"/>
      <c r="P1031" s="43"/>
      <c r="Q1031" s="143"/>
    </row>
    <row r="1032" spans="5:17" x14ac:dyDescent="0.25">
      <c r="E1032" s="43"/>
      <c r="F1032" s="43"/>
      <c r="P1032" s="43"/>
      <c r="Q1032" s="143"/>
    </row>
    <row r="1033" spans="5:17" x14ac:dyDescent="0.25">
      <c r="E1033" s="43"/>
      <c r="F1033" s="43"/>
      <c r="P1033" s="43"/>
      <c r="Q1033" s="143"/>
    </row>
    <row r="1034" spans="5:17" x14ac:dyDescent="0.25">
      <c r="E1034" s="43"/>
      <c r="F1034" s="43"/>
      <c r="P1034" s="43"/>
      <c r="Q1034" s="143"/>
    </row>
    <row r="1035" spans="5:17" x14ac:dyDescent="0.25">
      <c r="E1035" s="43"/>
      <c r="F1035" s="43"/>
      <c r="P1035" s="43"/>
      <c r="Q1035" s="143"/>
    </row>
    <row r="1036" spans="5:17" x14ac:dyDescent="0.25">
      <c r="E1036" s="43"/>
      <c r="F1036" s="43"/>
      <c r="P1036" s="43"/>
      <c r="Q1036" s="143"/>
    </row>
    <row r="1037" spans="5:17" x14ac:dyDescent="0.25">
      <c r="E1037" s="43"/>
      <c r="F1037" s="43"/>
      <c r="P1037" s="43"/>
      <c r="Q1037" s="143"/>
    </row>
    <row r="1038" spans="5:17" x14ac:dyDescent="0.25">
      <c r="E1038" s="43"/>
      <c r="F1038" s="43"/>
      <c r="P1038" s="43"/>
      <c r="Q1038" s="143"/>
    </row>
    <row r="1039" spans="5:17" x14ac:dyDescent="0.25">
      <c r="E1039" s="43"/>
      <c r="F1039" s="43"/>
      <c r="P1039" s="43"/>
      <c r="Q1039" s="143"/>
    </row>
    <row r="1040" spans="5:17" x14ac:dyDescent="0.25">
      <c r="E1040" s="43"/>
      <c r="F1040" s="43"/>
      <c r="P1040" s="43"/>
      <c r="Q1040" s="143"/>
    </row>
    <row r="1041" spans="5:17" x14ac:dyDescent="0.25">
      <c r="E1041" s="43"/>
      <c r="F1041" s="43"/>
      <c r="P1041" s="43"/>
      <c r="Q1041" s="143"/>
    </row>
    <row r="1042" spans="5:17" x14ac:dyDescent="0.25">
      <c r="E1042" s="43"/>
      <c r="F1042" s="43"/>
      <c r="P1042" s="43"/>
      <c r="Q1042" s="143"/>
    </row>
    <row r="1043" spans="5:17" x14ac:dyDescent="0.25">
      <c r="E1043" s="43"/>
      <c r="F1043" s="43"/>
      <c r="P1043" s="43"/>
      <c r="Q1043" s="143"/>
    </row>
    <row r="1044" spans="5:17" x14ac:dyDescent="0.25">
      <c r="E1044" s="43"/>
      <c r="F1044" s="43"/>
      <c r="P1044" s="43"/>
      <c r="Q1044" s="143"/>
    </row>
    <row r="1045" spans="5:17" x14ac:dyDescent="0.25">
      <c r="E1045" s="43"/>
      <c r="F1045" s="43"/>
      <c r="P1045" s="43"/>
      <c r="Q1045" s="143"/>
    </row>
    <row r="1046" spans="5:17" x14ac:dyDescent="0.25">
      <c r="E1046" s="43"/>
      <c r="F1046" s="43"/>
      <c r="P1046" s="43"/>
      <c r="Q1046" s="143"/>
    </row>
    <row r="1047" spans="5:17" x14ac:dyDescent="0.25">
      <c r="E1047" s="43"/>
      <c r="F1047" s="43"/>
      <c r="P1047" s="43"/>
      <c r="Q1047" s="143"/>
    </row>
    <row r="1048" spans="5:17" x14ac:dyDescent="0.25">
      <c r="E1048" s="43"/>
      <c r="F1048" s="43"/>
      <c r="P1048" s="43"/>
      <c r="Q1048" s="143"/>
    </row>
    <row r="1049" spans="5:17" x14ac:dyDescent="0.25">
      <c r="E1049" s="43"/>
      <c r="F1049" s="43"/>
      <c r="P1049" s="43"/>
      <c r="Q1049" s="143"/>
    </row>
    <row r="1050" spans="5:17" x14ac:dyDescent="0.25">
      <c r="E1050" s="43"/>
      <c r="F1050" s="43"/>
      <c r="P1050" s="43"/>
      <c r="Q1050" s="143"/>
    </row>
    <row r="1051" spans="5:17" x14ac:dyDescent="0.25">
      <c r="E1051" s="43"/>
      <c r="F1051" s="43"/>
      <c r="P1051" s="43"/>
      <c r="Q1051" s="143"/>
    </row>
    <row r="1052" spans="5:17" x14ac:dyDescent="0.25">
      <c r="E1052" s="43"/>
      <c r="F1052" s="43"/>
      <c r="P1052" s="43"/>
      <c r="Q1052" s="143"/>
    </row>
    <row r="1053" spans="5:17" x14ac:dyDescent="0.25">
      <c r="E1053" s="43"/>
      <c r="F1053" s="43"/>
      <c r="P1053" s="43"/>
      <c r="Q1053" s="143"/>
    </row>
    <row r="1054" spans="5:17" x14ac:dyDescent="0.25">
      <c r="E1054" s="43"/>
      <c r="F1054" s="43"/>
      <c r="P1054" s="43"/>
      <c r="Q1054" s="143"/>
    </row>
    <row r="1055" spans="5:17" x14ac:dyDescent="0.25">
      <c r="E1055" s="43"/>
      <c r="F1055" s="43"/>
      <c r="P1055" s="43"/>
      <c r="Q1055" s="143"/>
    </row>
    <row r="1056" spans="5:17" x14ac:dyDescent="0.25">
      <c r="E1056" s="43"/>
      <c r="F1056" s="43"/>
      <c r="P1056" s="43"/>
      <c r="Q1056" s="143"/>
    </row>
    <row r="1057" spans="5:17" x14ac:dyDescent="0.25">
      <c r="E1057" s="43"/>
      <c r="F1057" s="43"/>
      <c r="P1057" s="43"/>
      <c r="Q1057" s="143"/>
    </row>
    <row r="1058" spans="5:17" x14ac:dyDescent="0.25">
      <c r="E1058" s="43"/>
      <c r="F1058" s="43"/>
      <c r="P1058" s="43"/>
      <c r="Q1058" s="143"/>
    </row>
    <row r="1059" spans="5:17" x14ac:dyDescent="0.25">
      <c r="E1059" s="43"/>
      <c r="F1059" s="43"/>
      <c r="P1059" s="43"/>
      <c r="Q1059" s="143"/>
    </row>
    <row r="1060" spans="5:17" x14ac:dyDescent="0.25">
      <c r="E1060" s="43"/>
      <c r="F1060" s="43"/>
      <c r="P1060" s="43"/>
      <c r="Q1060" s="143"/>
    </row>
    <row r="1061" spans="5:17" x14ac:dyDescent="0.25">
      <c r="E1061" s="43"/>
      <c r="F1061" s="43"/>
      <c r="P1061" s="43"/>
      <c r="Q1061" s="143"/>
    </row>
    <row r="1062" spans="5:17" x14ac:dyDescent="0.25">
      <c r="E1062" s="43"/>
      <c r="F1062" s="43"/>
      <c r="P1062" s="43"/>
      <c r="Q1062" s="143"/>
    </row>
    <row r="1063" spans="5:17" x14ac:dyDescent="0.25">
      <c r="E1063" s="43"/>
      <c r="F1063" s="43"/>
      <c r="P1063" s="43"/>
      <c r="Q1063" s="143"/>
    </row>
    <row r="1064" spans="5:17" x14ac:dyDescent="0.25">
      <c r="E1064" s="43"/>
      <c r="F1064" s="43"/>
      <c r="P1064" s="43"/>
      <c r="Q1064" s="143"/>
    </row>
  </sheetData>
  <mergeCells count="3">
    <mergeCell ref="B3:H3"/>
    <mergeCell ref="I3:Q3"/>
    <mergeCell ref="R3:S3"/>
  </mergeCells>
  <pageMargins left="0.75" right="0.75" top="1" bottom="1" header="0.5" footer="0.5"/>
  <pageSetup scale="34" orientation="portrait" horizontalDpi="300" verticalDpi="300" r:id="rId1"/>
  <headerFooter alignWithMargins="0">
    <oddHeader>&amp;R&amp;D&amp;LReclaim 7.0 Project: Hope Bay - P2 Boston Mine</oddHeader>
    <oddFooter>&amp;L&amp;F&amp;R&amp;P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92D050"/>
    <pageSetUpPr fitToPage="1"/>
  </sheetPr>
  <dimension ref="A1:AP1102"/>
  <sheetViews>
    <sheetView zoomScale="70" zoomScaleNormal="70" workbookViewId="0">
      <selection activeCell="K39" sqref="K39"/>
    </sheetView>
    <sheetView workbookViewId="1"/>
  </sheetViews>
  <sheetFormatPr defaultColWidth="9.81640625" defaultRowHeight="15" x14ac:dyDescent="0.25"/>
  <cols>
    <col min="1" max="1" width="1.90625" style="144" customWidth="1"/>
    <col min="2" max="2" width="32.453125" style="9" customWidth="1"/>
    <col min="3" max="3" width="35" style="9" customWidth="1"/>
    <col min="4" max="4" width="9" style="606" bestFit="1" customWidth="1"/>
    <col min="5" max="5" width="8" style="229" customWidth="1"/>
    <col min="6" max="6" width="7" style="229" customWidth="1"/>
    <col min="7" max="7" width="10.08984375" style="229" customWidth="1"/>
    <col min="8" max="8" width="13.81640625" style="144" customWidth="1"/>
    <col min="9" max="9" width="5.08984375" style="144" hidden="1" customWidth="1"/>
    <col min="10" max="10" width="11.453125" style="144" hidden="1" customWidth="1"/>
    <col min="11" max="11" width="30.54296875" style="144" customWidth="1"/>
    <col min="12" max="12" width="14.90625" style="144" customWidth="1"/>
    <col min="13" max="13" width="10.08984375" style="144" customWidth="1"/>
    <col min="14" max="14" width="8.08984375" style="144" customWidth="1"/>
    <col min="15" max="15" width="11.453125" style="144" customWidth="1"/>
    <col min="16" max="16" width="15.6328125" style="231" customWidth="1"/>
    <col min="17" max="17" width="3.36328125" style="144" customWidth="1"/>
    <col min="18" max="18" width="14.90625" style="144" bestFit="1" customWidth="1"/>
    <col min="19" max="19" width="27.90625" style="9" customWidth="1"/>
    <col min="20" max="20" width="23.54296875" style="144" customWidth="1"/>
    <col min="21" max="21" width="8.08984375" style="144" customWidth="1"/>
    <col min="22" max="22" width="8.36328125" style="144" customWidth="1"/>
    <col min="23" max="23" width="11.453125" style="144" customWidth="1"/>
    <col min="24" max="24" width="9.453125" style="144" customWidth="1"/>
    <col min="25" max="16384" width="9.81640625" style="144"/>
  </cols>
  <sheetData>
    <row r="1" spans="1:42" s="4" customFormat="1" ht="17.399999999999999" x14ac:dyDescent="0.3">
      <c r="A1">
        <v>1</v>
      </c>
      <c r="B1" s="358" t="s">
        <v>359</v>
      </c>
      <c r="C1" s="363"/>
      <c r="D1" s="603"/>
      <c r="F1"/>
      <c r="G1"/>
      <c r="H1"/>
      <c r="I1"/>
      <c r="J1" s="8"/>
      <c r="K1" s="2"/>
      <c r="L1" s="2"/>
      <c r="M1" s="2"/>
      <c r="N1" s="2"/>
      <c r="O1" s="2"/>
      <c r="P1" s="24"/>
      <c r="Q1"/>
      <c r="R1"/>
      <c r="S1" s="3"/>
      <c r="T1"/>
      <c r="U1"/>
      <c r="V1"/>
      <c r="W1"/>
      <c r="X1"/>
      <c r="Y1"/>
      <c r="Z1"/>
      <c r="AA1"/>
      <c r="AB1"/>
      <c r="AC1"/>
      <c r="AD1"/>
      <c r="AE1"/>
      <c r="AF1"/>
      <c r="AG1"/>
      <c r="AH1"/>
      <c r="AI1"/>
      <c r="AJ1"/>
      <c r="AK1"/>
      <c r="AL1"/>
      <c r="AM1"/>
      <c r="AN1"/>
      <c r="AO1"/>
      <c r="AP1"/>
    </row>
    <row r="2" spans="1:42" s="4" customFormat="1" ht="18" thickBot="1" x14ac:dyDescent="0.35">
      <c r="A2"/>
      <c r="B2" s="358"/>
      <c r="C2" s="363"/>
      <c r="D2" s="603"/>
      <c r="F2"/>
      <c r="G2"/>
      <c r="H2"/>
      <c r="I2"/>
      <c r="J2" s="8"/>
      <c r="K2" s="2"/>
      <c r="L2" s="2"/>
      <c r="M2" s="2"/>
      <c r="N2" s="2"/>
      <c r="O2" s="2"/>
      <c r="P2" s="24"/>
      <c r="Q2"/>
      <c r="R2"/>
      <c r="S2" s="3"/>
      <c r="T2"/>
      <c r="U2"/>
      <c r="V2"/>
      <c r="W2"/>
      <c r="X2"/>
      <c r="Y2"/>
      <c r="Z2"/>
      <c r="AA2"/>
      <c r="AB2"/>
      <c r="AC2"/>
      <c r="AD2"/>
      <c r="AE2"/>
      <c r="AF2"/>
      <c r="AG2"/>
      <c r="AH2"/>
      <c r="AI2"/>
      <c r="AJ2"/>
      <c r="AK2"/>
      <c r="AL2"/>
      <c r="AM2"/>
      <c r="AN2"/>
      <c r="AO2"/>
      <c r="AP2"/>
    </row>
    <row r="3" spans="1:42" s="1062" customFormat="1" ht="27" thickBot="1" x14ac:dyDescent="0.3">
      <c r="B3" s="988" t="s">
        <v>1219</v>
      </c>
      <c r="C3" s="989"/>
      <c r="D3" s="989"/>
      <c r="E3" s="989"/>
      <c r="F3" s="989"/>
      <c r="G3" s="989"/>
      <c r="H3" s="990"/>
      <c r="I3" s="991" t="s">
        <v>1231</v>
      </c>
      <c r="J3" s="992"/>
      <c r="K3" s="992"/>
      <c r="L3" s="992"/>
      <c r="M3" s="992"/>
      <c r="N3" s="992"/>
      <c r="O3" s="992"/>
      <c r="P3" s="992"/>
      <c r="Q3" s="993"/>
      <c r="R3" s="1003" t="s">
        <v>1146</v>
      </c>
      <c r="S3" s="1004"/>
      <c r="T3" s="1063" t="s">
        <v>1232</v>
      </c>
    </row>
    <row r="4" spans="1:42" s="337" customFormat="1" ht="31.2" x14ac:dyDescent="0.3">
      <c r="A4" s="333"/>
      <c r="B4" s="341" t="s">
        <v>3</v>
      </c>
      <c r="C4" s="342" t="s">
        <v>265</v>
      </c>
      <c r="D4" s="342" t="s">
        <v>175</v>
      </c>
      <c r="E4" s="343" t="s">
        <v>174</v>
      </c>
      <c r="F4" s="343" t="s">
        <v>176</v>
      </c>
      <c r="G4" s="343" t="s">
        <v>177</v>
      </c>
      <c r="H4" s="354" t="s">
        <v>1225</v>
      </c>
      <c r="I4" s="339"/>
      <c r="J4" s="344" t="s">
        <v>955</v>
      </c>
      <c r="K4" s="344" t="s">
        <v>956</v>
      </c>
      <c r="L4" s="344" t="s">
        <v>957</v>
      </c>
      <c r="M4" s="344" t="s">
        <v>236</v>
      </c>
      <c r="N4" s="344" t="s">
        <v>235</v>
      </c>
      <c r="O4" s="345" t="s">
        <v>1158</v>
      </c>
      <c r="P4" s="346" t="s">
        <v>1231</v>
      </c>
      <c r="Q4" s="339"/>
      <c r="R4" s="356" t="s">
        <v>1179</v>
      </c>
      <c r="S4" s="345" t="s">
        <v>265</v>
      </c>
      <c r="T4" s="347" t="s">
        <v>1227</v>
      </c>
      <c r="U4" s="333"/>
      <c r="V4" s="333"/>
      <c r="W4" s="333"/>
      <c r="X4" s="333"/>
      <c r="Y4" s="333"/>
      <c r="Z4" s="333"/>
      <c r="AA4" s="333"/>
      <c r="AB4" s="333"/>
      <c r="AC4" s="333"/>
      <c r="AD4" s="333"/>
      <c r="AE4" s="333"/>
      <c r="AF4" s="333"/>
      <c r="AG4" s="333"/>
      <c r="AH4" s="333"/>
      <c r="AI4" s="333"/>
      <c r="AJ4" s="333"/>
      <c r="AK4" s="333"/>
      <c r="AL4" s="333"/>
      <c r="AM4" s="333"/>
      <c r="AN4" s="333"/>
      <c r="AO4" s="333"/>
      <c r="AP4" s="333"/>
    </row>
    <row r="5" spans="1:42" s="43" customFormat="1" ht="13.2" x14ac:dyDescent="0.25">
      <c r="B5" s="359" t="s">
        <v>43</v>
      </c>
      <c r="C5" s="364"/>
      <c r="D5" s="604"/>
      <c r="E5" s="348"/>
      <c r="F5" s="348"/>
      <c r="G5" s="348"/>
      <c r="H5" s="355"/>
      <c r="I5" s="366"/>
      <c r="J5" s="366"/>
      <c r="K5" s="366"/>
      <c r="L5" s="366"/>
      <c r="M5" s="366"/>
      <c r="N5" s="349"/>
      <c r="O5" s="349"/>
      <c r="P5" s="350"/>
      <c r="Q5" s="366"/>
      <c r="R5" s="367"/>
      <c r="S5" s="368"/>
      <c r="T5" s="369"/>
    </row>
    <row r="6" spans="1:42" s="43" customFormat="1" ht="13.2" x14ac:dyDescent="0.25">
      <c r="B6" s="119" t="s">
        <v>44</v>
      </c>
      <c r="C6" s="113"/>
      <c r="D6" s="167" t="s">
        <v>36</v>
      </c>
      <c r="E6" s="58"/>
      <c r="F6" s="58" t="s">
        <v>795</v>
      </c>
      <c r="G6" s="58">
        <v>10.25</v>
      </c>
      <c r="H6" s="933">
        <v>0</v>
      </c>
      <c r="I6" s="46"/>
      <c r="J6" s="46"/>
      <c r="K6" s="46"/>
      <c r="L6" s="46"/>
      <c r="M6" s="58"/>
      <c r="N6" s="58"/>
      <c r="O6" s="58"/>
      <c r="P6" s="1057"/>
      <c r="Q6" s="46"/>
      <c r="R6" s="188"/>
      <c r="S6" s="83"/>
      <c r="T6" s="892"/>
    </row>
    <row r="7" spans="1:42" s="43" customFormat="1" ht="13.2" x14ac:dyDescent="0.25">
      <c r="B7" s="119" t="s">
        <v>45</v>
      </c>
      <c r="C7" s="113"/>
      <c r="D7" s="167" t="s">
        <v>36</v>
      </c>
      <c r="E7" s="58"/>
      <c r="F7" s="58" t="s">
        <v>803</v>
      </c>
      <c r="G7" s="58">
        <v>3.4</v>
      </c>
      <c r="H7" s="933">
        <v>0</v>
      </c>
      <c r="I7" s="46"/>
      <c r="J7" s="46"/>
      <c r="K7" s="46"/>
      <c r="L7" s="46"/>
      <c r="M7" s="58"/>
      <c r="N7" s="58"/>
      <c r="O7" s="58"/>
      <c r="P7" s="1057"/>
      <c r="Q7" s="46"/>
      <c r="R7" s="188"/>
      <c r="S7" s="83"/>
      <c r="T7" s="892"/>
    </row>
    <row r="8" spans="1:42" s="43" customFormat="1" ht="13.2" x14ac:dyDescent="0.25">
      <c r="B8" s="119" t="s">
        <v>46</v>
      </c>
      <c r="C8" s="113"/>
      <c r="D8" s="167" t="s">
        <v>36</v>
      </c>
      <c r="E8" s="58"/>
      <c r="F8" s="58" t="s">
        <v>795</v>
      </c>
      <c r="G8" s="58">
        <v>10.25</v>
      </c>
      <c r="H8" s="933">
        <v>0</v>
      </c>
      <c r="I8" s="46"/>
      <c r="J8" s="46"/>
      <c r="K8" s="46"/>
      <c r="L8" s="46"/>
      <c r="M8" s="58"/>
      <c r="N8" s="58"/>
      <c r="O8" s="58"/>
      <c r="P8" s="1057"/>
      <c r="Q8" s="46"/>
      <c r="R8" s="188"/>
      <c r="S8" s="83"/>
      <c r="T8" s="892"/>
    </row>
    <row r="9" spans="1:42" s="43" customFormat="1" ht="13.2" x14ac:dyDescent="0.25">
      <c r="B9" s="119" t="s">
        <v>47</v>
      </c>
      <c r="C9" s="113"/>
      <c r="D9" s="167" t="s">
        <v>36</v>
      </c>
      <c r="E9" s="58"/>
      <c r="F9" s="58" t="s">
        <v>795</v>
      </c>
      <c r="G9" s="58">
        <v>10.25</v>
      </c>
      <c r="H9" s="933">
        <v>0</v>
      </c>
      <c r="I9" s="46"/>
      <c r="J9" s="46"/>
      <c r="K9" s="46"/>
      <c r="L9" s="46"/>
      <c r="M9" s="58"/>
      <c r="N9" s="58"/>
      <c r="O9" s="58"/>
      <c r="P9" s="1057"/>
      <c r="Q9" s="46"/>
      <c r="R9" s="188"/>
      <c r="S9" s="83"/>
      <c r="T9" s="892"/>
    </row>
    <row r="10" spans="1:42" s="43" customFormat="1" ht="13.2" x14ac:dyDescent="0.25">
      <c r="B10" s="119" t="s">
        <v>222</v>
      </c>
      <c r="C10" s="113"/>
      <c r="D10" s="167" t="s">
        <v>36</v>
      </c>
      <c r="E10" s="58"/>
      <c r="F10" s="58" t="s">
        <v>795</v>
      </c>
      <c r="G10" s="58">
        <v>10.25</v>
      </c>
      <c r="H10" s="933">
        <v>0</v>
      </c>
      <c r="I10" s="46"/>
      <c r="J10" s="46"/>
      <c r="K10" s="46"/>
      <c r="L10" s="46"/>
      <c r="M10" s="58"/>
      <c r="N10" s="58"/>
      <c r="O10" s="58"/>
      <c r="P10" s="1057"/>
      <c r="Q10" s="46"/>
      <c r="R10" s="188"/>
      <c r="S10" s="83"/>
      <c r="T10" s="892"/>
    </row>
    <row r="11" spans="1:42" s="43" customFormat="1" ht="13.2" x14ac:dyDescent="0.25">
      <c r="B11" s="119" t="s">
        <v>338</v>
      </c>
      <c r="C11" s="113"/>
      <c r="D11" s="167" t="s">
        <v>36</v>
      </c>
      <c r="E11" s="58"/>
      <c r="F11" s="58" t="s">
        <v>795</v>
      </c>
      <c r="G11" s="58">
        <v>10.25</v>
      </c>
      <c r="H11" s="933">
        <v>0</v>
      </c>
      <c r="I11" s="46"/>
      <c r="J11" s="46"/>
      <c r="K11" s="46"/>
      <c r="L11" s="46"/>
      <c r="M11" s="58"/>
      <c r="N11" s="58"/>
      <c r="O11" s="58"/>
      <c r="P11" s="1057"/>
      <c r="Q11" s="46"/>
      <c r="R11" s="188"/>
      <c r="S11" s="83"/>
      <c r="T11" s="892"/>
    </row>
    <row r="12" spans="1:42" s="43" customFormat="1" ht="13.2" x14ac:dyDescent="0.25">
      <c r="B12" s="119" t="s">
        <v>392</v>
      </c>
      <c r="C12" s="113"/>
      <c r="D12" s="167" t="s">
        <v>36</v>
      </c>
      <c r="E12" s="58"/>
      <c r="F12" s="58" t="e">
        <v>#N/A</v>
      </c>
      <c r="G12" s="58">
        <v>0</v>
      </c>
      <c r="H12" s="933">
        <v>0</v>
      </c>
      <c r="I12" s="46"/>
      <c r="J12" s="46"/>
      <c r="K12" s="46"/>
      <c r="L12" s="46"/>
      <c r="M12" s="58"/>
      <c r="N12" s="58"/>
      <c r="O12" s="58"/>
      <c r="P12" s="1057"/>
      <c r="Q12" s="46"/>
      <c r="R12" s="188"/>
      <c r="S12" s="83"/>
      <c r="T12" s="892"/>
    </row>
    <row r="13" spans="1:42" s="43" customFormat="1" ht="13.2" x14ac:dyDescent="0.25">
      <c r="B13" s="119" t="s">
        <v>223</v>
      </c>
      <c r="C13" s="113"/>
      <c r="D13" s="167" t="s">
        <v>36</v>
      </c>
      <c r="E13" s="58"/>
      <c r="F13" s="58" t="s">
        <v>803</v>
      </c>
      <c r="G13" s="58">
        <v>3.4</v>
      </c>
      <c r="H13" s="933">
        <v>0</v>
      </c>
      <c r="I13" s="46"/>
      <c r="J13" s="46"/>
      <c r="K13" s="46"/>
      <c r="L13" s="46"/>
      <c r="M13" s="58"/>
      <c r="N13" s="58"/>
      <c r="O13" s="58"/>
      <c r="P13" s="1057"/>
      <c r="Q13" s="46"/>
      <c r="R13" s="188"/>
      <c r="S13" s="83"/>
      <c r="T13" s="892"/>
    </row>
    <row r="14" spans="1:42" s="43" customFormat="1" ht="13.2" x14ac:dyDescent="0.25">
      <c r="B14" s="359" t="s">
        <v>433</v>
      </c>
      <c r="C14" s="364"/>
      <c r="D14" s="604"/>
      <c r="E14" s="348"/>
      <c r="F14" s="348"/>
      <c r="G14" s="348"/>
      <c r="H14" s="934"/>
      <c r="I14" s="366"/>
      <c r="J14" s="366"/>
      <c r="K14" s="366"/>
      <c r="L14" s="366"/>
      <c r="M14" s="366"/>
      <c r="N14" s="349"/>
      <c r="O14" s="349"/>
      <c r="P14" s="1058"/>
      <c r="Q14" s="366"/>
      <c r="R14" s="367"/>
      <c r="S14" s="368"/>
      <c r="T14" s="1054"/>
    </row>
    <row r="15" spans="1:42" s="43" customFormat="1" ht="13.2" x14ac:dyDescent="0.25">
      <c r="B15" s="119" t="s">
        <v>414</v>
      </c>
      <c r="C15" s="113"/>
      <c r="D15" s="167" t="s">
        <v>8</v>
      </c>
      <c r="E15" s="58"/>
      <c r="F15" s="69" t="e">
        <v>#N/A</v>
      </c>
      <c r="G15" s="58">
        <v>0</v>
      </c>
      <c r="H15" s="933">
        <v>0</v>
      </c>
      <c r="I15" s="46"/>
      <c r="J15" s="46"/>
      <c r="K15" s="46"/>
      <c r="L15" s="46"/>
      <c r="M15" s="58"/>
      <c r="N15" s="58"/>
      <c r="O15" s="58"/>
      <c r="P15" s="1057"/>
      <c r="Q15" s="46"/>
      <c r="R15" s="188"/>
      <c r="S15" s="83"/>
      <c r="T15" s="892"/>
    </row>
    <row r="16" spans="1:42" s="43" customFormat="1" ht="13.2" x14ac:dyDescent="0.25">
      <c r="B16" s="119" t="s">
        <v>415</v>
      </c>
      <c r="C16" s="113"/>
      <c r="D16" s="167" t="s">
        <v>6</v>
      </c>
      <c r="E16" s="58"/>
      <c r="F16" s="58" t="e">
        <v>#N/A</v>
      </c>
      <c r="G16" s="58">
        <v>0</v>
      </c>
      <c r="H16" s="933">
        <v>0</v>
      </c>
      <c r="I16" s="46"/>
      <c r="J16" s="46"/>
      <c r="K16" s="46"/>
      <c r="L16" s="46"/>
      <c r="M16" s="58"/>
      <c r="N16" s="58"/>
      <c r="O16" s="58"/>
      <c r="P16" s="1057"/>
      <c r="Q16" s="46"/>
      <c r="R16" s="188"/>
      <c r="S16" s="83"/>
      <c r="T16" s="892"/>
    </row>
    <row r="17" spans="2:20" s="43" customFormat="1" ht="13.2" x14ac:dyDescent="0.25">
      <c r="B17" s="119" t="s">
        <v>50</v>
      </c>
      <c r="C17" s="113"/>
      <c r="D17" s="167" t="s">
        <v>201</v>
      </c>
      <c r="E17" s="58"/>
      <c r="F17" s="69" t="e">
        <v>#N/A</v>
      </c>
      <c r="G17" s="58">
        <v>100000</v>
      </c>
      <c r="H17" s="933">
        <v>0</v>
      </c>
      <c r="I17" s="46"/>
      <c r="J17" s="46"/>
      <c r="K17" s="46"/>
      <c r="L17" s="46"/>
      <c r="M17" s="58"/>
      <c r="N17" s="58"/>
      <c r="O17" s="58"/>
      <c r="P17" s="1057"/>
      <c r="Q17" s="46"/>
      <c r="R17" s="188"/>
      <c r="S17" s="83"/>
      <c r="T17" s="892"/>
    </row>
    <row r="18" spans="2:20" s="43" customFormat="1" ht="13.2" x14ac:dyDescent="0.25">
      <c r="B18" s="119" t="s">
        <v>51</v>
      </c>
      <c r="C18" s="113"/>
      <c r="D18" s="167" t="s">
        <v>201</v>
      </c>
      <c r="E18" s="58"/>
      <c r="F18" s="58" t="e">
        <v>#N/A</v>
      </c>
      <c r="G18" s="58">
        <v>0</v>
      </c>
      <c r="H18" s="933">
        <v>0</v>
      </c>
      <c r="I18" s="46"/>
      <c r="J18" s="46"/>
      <c r="K18" s="46"/>
      <c r="L18" s="46"/>
      <c r="M18" s="58"/>
      <c r="N18" s="58"/>
      <c r="O18" s="58"/>
      <c r="P18" s="1057"/>
      <c r="Q18" s="46"/>
      <c r="R18" s="188"/>
      <c r="S18" s="83"/>
      <c r="T18" s="892"/>
    </row>
    <row r="19" spans="2:20" s="43" customFormat="1" ht="13.2" x14ac:dyDescent="0.25">
      <c r="B19" s="119" t="s">
        <v>11</v>
      </c>
      <c r="C19" s="113" t="s">
        <v>942</v>
      </c>
      <c r="D19" s="167" t="s">
        <v>201</v>
      </c>
      <c r="E19" s="58">
        <v>1</v>
      </c>
      <c r="F19" s="58" t="s">
        <v>810</v>
      </c>
      <c r="G19" s="58">
        <v>1071125</v>
      </c>
      <c r="H19" s="933">
        <v>1071125</v>
      </c>
      <c r="I19" s="46"/>
      <c r="J19" s="46">
        <v>14</v>
      </c>
      <c r="K19" s="46" t="s">
        <v>1069</v>
      </c>
      <c r="L19" s="46" t="s">
        <v>1070</v>
      </c>
      <c r="M19" s="58">
        <v>1</v>
      </c>
      <c r="N19" s="58" t="s">
        <v>8</v>
      </c>
      <c r="O19" s="58">
        <v>1071123.16548</v>
      </c>
      <c r="P19" s="1057">
        <v>1071123.16548</v>
      </c>
      <c r="Q19" s="46"/>
      <c r="R19" s="370">
        <f>H19-P19</f>
        <v>1.8345200000330806</v>
      </c>
      <c r="S19" s="83"/>
      <c r="T19" s="1055">
        <f t="shared" ref="T19:T24" si="0">P19</f>
        <v>1071123.16548</v>
      </c>
    </row>
    <row r="20" spans="2:20" s="43" customFormat="1" ht="13.2" x14ac:dyDescent="0.25">
      <c r="B20" s="119"/>
      <c r="C20" s="83"/>
      <c r="D20" s="297"/>
      <c r="E20" s="58"/>
      <c r="F20" s="58"/>
      <c r="G20" s="58"/>
      <c r="H20" s="1060"/>
      <c r="I20" s="46"/>
      <c r="J20" s="46"/>
      <c r="K20" s="46"/>
      <c r="L20" s="46"/>
      <c r="M20" s="58"/>
      <c r="N20" s="58"/>
      <c r="O20" s="58"/>
      <c r="P20" s="1057"/>
      <c r="Q20" s="46"/>
      <c r="R20" s="188"/>
      <c r="S20" s="83"/>
      <c r="T20" s="1055"/>
    </row>
    <row r="21" spans="2:20" s="43" customFormat="1" ht="13.2" x14ac:dyDescent="0.25">
      <c r="B21" s="359" t="s">
        <v>48</v>
      </c>
      <c r="C21" s="364"/>
      <c r="D21" s="604"/>
      <c r="E21" s="348"/>
      <c r="F21" s="348"/>
      <c r="G21" s="348"/>
      <c r="H21" s="934"/>
      <c r="I21" s="366"/>
      <c r="J21" s="366"/>
      <c r="K21" s="366"/>
      <c r="L21" s="366"/>
      <c r="M21" s="366"/>
      <c r="N21" s="349"/>
      <c r="O21" s="349"/>
      <c r="P21" s="1058"/>
      <c r="Q21" s="366"/>
      <c r="R21" s="367"/>
      <c r="S21" s="368"/>
      <c r="T21" s="1054"/>
    </row>
    <row r="22" spans="2:20" s="43" customFormat="1" ht="13.2" x14ac:dyDescent="0.25">
      <c r="B22" s="360" t="s">
        <v>804</v>
      </c>
      <c r="C22" s="170" t="s">
        <v>947</v>
      </c>
      <c r="D22" s="167" t="s">
        <v>1170</v>
      </c>
      <c r="E22" s="58">
        <v>9720</v>
      </c>
      <c r="F22" s="69" t="s">
        <v>810</v>
      </c>
      <c r="G22" s="58">
        <v>110</v>
      </c>
      <c r="H22" s="933">
        <v>1069200</v>
      </c>
      <c r="I22" s="46"/>
      <c r="J22" s="46">
        <v>21</v>
      </c>
      <c r="K22" s="46" t="s">
        <v>1073</v>
      </c>
      <c r="L22" s="46" t="s">
        <v>1074</v>
      </c>
      <c r="M22" s="58">
        <v>9720.0319999999992</v>
      </c>
      <c r="N22" s="58" t="s">
        <v>1075</v>
      </c>
      <c r="O22" s="58">
        <v>110</v>
      </c>
      <c r="P22" s="1057">
        <v>1069203.52</v>
      </c>
      <c r="Q22" s="46"/>
      <c r="R22" s="370">
        <f>H22-P22</f>
        <v>-3.5200000000186265</v>
      </c>
      <c r="S22" s="83"/>
      <c r="T22" s="1055">
        <f t="shared" si="0"/>
        <v>1069203.52</v>
      </c>
    </row>
    <row r="23" spans="2:20" s="43" customFormat="1" ht="13.2" x14ac:dyDescent="0.25">
      <c r="B23" s="360" t="s">
        <v>948</v>
      </c>
      <c r="C23" s="170"/>
      <c r="D23" s="167" t="s">
        <v>196</v>
      </c>
      <c r="E23" s="58">
        <v>1</v>
      </c>
      <c r="F23" s="69" t="s">
        <v>810</v>
      </c>
      <c r="G23" s="58">
        <v>170450</v>
      </c>
      <c r="H23" s="933">
        <v>170450</v>
      </c>
      <c r="I23" s="46"/>
      <c r="J23" s="46">
        <v>19</v>
      </c>
      <c r="K23" s="46" t="s">
        <v>948</v>
      </c>
      <c r="L23" s="46" t="s">
        <v>1080</v>
      </c>
      <c r="M23" s="58">
        <v>1</v>
      </c>
      <c r="N23" s="58" t="s">
        <v>196</v>
      </c>
      <c r="O23" s="58">
        <v>170437.5</v>
      </c>
      <c r="P23" s="1057">
        <v>170437.5</v>
      </c>
      <c r="Q23" s="46"/>
      <c r="R23" s="370">
        <f t="shared" ref="R23:R25" si="1">H23-P23</f>
        <v>12.5</v>
      </c>
      <c r="S23" s="83"/>
      <c r="T23" s="1055">
        <f t="shared" si="0"/>
        <v>170437.5</v>
      </c>
    </row>
    <row r="24" spans="2:20" s="43" customFormat="1" ht="26.4" x14ac:dyDescent="0.25">
      <c r="B24" s="360" t="s">
        <v>944</v>
      </c>
      <c r="C24" s="170"/>
      <c r="D24" s="167" t="s">
        <v>945</v>
      </c>
      <c r="E24" s="58">
        <v>1.3</v>
      </c>
      <c r="F24" s="69" t="s">
        <v>810</v>
      </c>
      <c r="G24" s="69">
        <v>668250</v>
      </c>
      <c r="H24" s="933">
        <v>868725</v>
      </c>
      <c r="I24" s="46"/>
      <c r="J24" s="46">
        <v>22</v>
      </c>
      <c r="K24" s="46" t="s">
        <v>944</v>
      </c>
      <c r="L24" s="46" t="s">
        <v>1076</v>
      </c>
      <c r="M24" s="58">
        <v>1.3</v>
      </c>
      <c r="N24" s="58" t="s">
        <v>1077</v>
      </c>
      <c r="O24" s="58">
        <v>405000</v>
      </c>
      <c r="P24" s="1057">
        <v>526500</v>
      </c>
      <c r="Q24" s="46"/>
      <c r="R24" s="370">
        <f t="shared" si="1"/>
        <v>342225</v>
      </c>
      <c r="S24" s="83" t="s">
        <v>1207</v>
      </c>
      <c r="T24" s="1055">
        <f t="shared" si="0"/>
        <v>526500</v>
      </c>
    </row>
    <row r="25" spans="2:20" s="43" customFormat="1" ht="26.4" x14ac:dyDescent="0.25">
      <c r="B25" s="360" t="s">
        <v>946</v>
      </c>
      <c r="C25" s="170"/>
      <c r="D25" s="167" t="s">
        <v>945</v>
      </c>
      <c r="E25" s="58">
        <v>1.3</v>
      </c>
      <c r="F25" s="69" t="s">
        <v>810</v>
      </c>
      <c r="G25" s="69">
        <v>405000</v>
      </c>
      <c r="H25" s="933">
        <v>526500</v>
      </c>
      <c r="I25" s="46"/>
      <c r="J25" s="46">
        <v>18</v>
      </c>
      <c r="K25" s="46" t="s">
        <v>1092</v>
      </c>
      <c r="L25" s="46" t="s">
        <v>1093</v>
      </c>
      <c r="M25" s="58">
        <v>1.3</v>
      </c>
      <c r="N25" s="58" t="s">
        <v>1077</v>
      </c>
      <c r="O25" s="58">
        <v>668250</v>
      </c>
      <c r="P25" s="1057">
        <v>868725</v>
      </c>
      <c r="Q25" s="46"/>
      <c r="R25" s="370">
        <f t="shared" si="1"/>
        <v>-342225</v>
      </c>
      <c r="S25" s="83" t="s">
        <v>1207</v>
      </c>
      <c r="T25" s="1055">
        <f>P25</f>
        <v>868725</v>
      </c>
    </row>
    <row r="26" spans="2:20" s="43" customFormat="1" ht="13.2" x14ac:dyDescent="0.25">
      <c r="B26" s="119" t="s">
        <v>412</v>
      </c>
      <c r="C26" s="113"/>
      <c r="D26" s="167" t="s">
        <v>201</v>
      </c>
      <c r="E26" s="58"/>
      <c r="F26" s="69" t="e">
        <v>#N/A</v>
      </c>
      <c r="G26" s="58">
        <v>0</v>
      </c>
      <c r="H26" s="933">
        <v>0</v>
      </c>
      <c r="I26" s="46"/>
      <c r="J26" s="46"/>
      <c r="K26" s="46"/>
      <c r="L26" s="46"/>
      <c r="M26" s="58"/>
      <c r="N26" s="58"/>
      <c r="O26" s="58"/>
      <c r="P26" s="1057"/>
      <c r="Q26" s="46"/>
      <c r="R26" s="188"/>
      <c r="S26" s="83"/>
      <c r="T26" s="892"/>
    </row>
    <row r="27" spans="2:20" s="43" customFormat="1" ht="26.4" x14ac:dyDescent="0.25">
      <c r="B27" s="119" t="s">
        <v>413</v>
      </c>
      <c r="C27" s="113"/>
      <c r="D27" s="167" t="s">
        <v>201</v>
      </c>
      <c r="E27" s="58"/>
      <c r="F27" s="69" t="e">
        <v>#N/A</v>
      </c>
      <c r="G27" s="58">
        <v>0</v>
      </c>
      <c r="H27" s="933">
        <v>0</v>
      </c>
      <c r="I27" s="46"/>
      <c r="J27" s="46"/>
      <c r="K27" s="46"/>
      <c r="L27" s="46"/>
      <c r="M27" s="58"/>
      <c r="N27" s="58"/>
      <c r="O27" s="58"/>
      <c r="P27" s="1057"/>
      <c r="Q27" s="46"/>
      <c r="R27" s="188"/>
      <c r="S27" s="83"/>
      <c r="T27" s="892"/>
    </row>
    <row r="28" spans="2:20" s="43" customFormat="1" ht="13.2" x14ac:dyDescent="0.25">
      <c r="B28" s="359" t="s">
        <v>49</v>
      </c>
      <c r="C28" s="364"/>
      <c r="D28" s="604"/>
      <c r="E28" s="348"/>
      <c r="F28" s="348"/>
      <c r="G28" s="348"/>
      <c r="H28" s="934"/>
      <c r="I28" s="366"/>
      <c r="J28" s="366"/>
      <c r="K28" s="366"/>
      <c r="L28" s="366"/>
      <c r="M28" s="366"/>
      <c r="N28" s="349"/>
      <c r="O28" s="349"/>
      <c r="P28" s="1058"/>
      <c r="Q28" s="366"/>
      <c r="R28" s="367"/>
      <c r="S28" s="368"/>
      <c r="T28" s="1054"/>
    </row>
    <row r="29" spans="2:20" s="43" customFormat="1" ht="13.2" x14ac:dyDescent="0.25">
      <c r="B29" s="119" t="s">
        <v>435</v>
      </c>
      <c r="C29" s="113" t="s">
        <v>951</v>
      </c>
      <c r="D29" s="167" t="s">
        <v>949</v>
      </c>
      <c r="E29" s="58">
        <v>34</v>
      </c>
      <c r="F29" s="69" t="s">
        <v>810</v>
      </c>
      <c r="G29" s="58">
        <v>10620</v>
      </c>
      <c r="H29" s="933">
        <v>361080</v>
      </c>
      <c r="I29" s="46"/>
      <c r="J29" s="46">
        <v>20</v>
      </c>
      <c r="K29" s="46" t="s">
        <v>1078</v>
      </c>
      <c r="L29" s="46" t="s">
        <v>1079</v>
      </c>
      <c r="M29" s="58">
        <v>34</v>
      </c>
      <c r="N29" s="58" t="s">
        <v>8</v>
      </c>
      <c r="O29" s="58">
        <v>10617.570442619777</v>
      </c>
      <c r="P29" s="1057">
        <v>360997.39504907245</v>
      </c>
      <c r="Q29" s="46"/>
      <c r="R29" s="370">
        <f>H29-P29</f>
        <v>82.604950927547179</v>
      </c>
      <c r="S29" s="83"/>
      <c r="T29" s="1055">
        <f>P29</f>
        <v>360997.39504907245</v>
      </c>
    </row>
    <row r="30" spans="2:20" s="43" customFormat="1" ht="39.6" x14ac:dyDescent="0.25">
      <c r="B30" s="360" t="s">
        <v>436</v>
      </c>
      <c r="C30" s="170" t="s">
        <v>950</v>
      </c>
      <c r="D30" s="542" t="s">
        <v>1210</v>
      </c>
      <c r="E30" s="69">
        <v>4080</v>
      </c>
      <c r="F30" s="69" t="s">
        <v>925</v>
      </c>
      <c r="G30" s="69">
        <v>80</v>
      </c>
      <c r="H30" s="933">
        <v>326400</v>
      </c>
      <c r="I30" s="46"/>
      <c r="J30" s="46"/>
      <c r="K30" s="46"/>
      <c r="L30" s="46"/>
      <c r="M30" s="58"/>
      <c r="N30" s="58"/>
      <c r="O30" s="58"/>
      <c r="P30" s="1057"/>
      <c r="Q30" s="46"/>
      <c r="R30" s="370">
        <f>H30-P30</f>
        <v>326400</v>
      </c>
      <c r="S30" s="83" t="s">
        <v>1208</v>
      </c>
      <c r="T30" s="892">
        <v>0</v>
      </c>
    </row>
    <row r="31" spans="2:20" s="43" customFormat="1" ht="26.4" x14ac:dyDescent="0.25">
      <c r="B31" s="119" t="s">
        <v>438</v>
      </c>
      <c r="C31" s="113"/>
      <c r="D31" s="167" t="s">
        <v>8</v>
      </c>
      <c r="E31" s="58"/>
      <c r="F31" s="69" t="s">
        <v>750</v>
      </c>
      <c r="G31" s="58">
        <v>3500</v>
      </c>
      <c r="H31" s="933">
        <v>0</v>
      </c>
      <c r="I31" s="46"/>
      <c r="J31" s="46"/>
      <c r="K31" s="46"/>
      <c r="L31" s="46"/>
      <c r="M31" s="58"/>
      <c r="N31" s="58"/>
      <c r="O31" s="58"/>
      <c r="P31" s="1057"/>
      <c r="Q31" s="46"/>
      <c r="R31" s="188"/>
      <c r="S31" s="83"/>
      <c r="T31" s="892"/>
    </row>
    <row r="32" spans="2:20" s="43" customFormat="1" ht="26.4" x14ac:dyDescent="0.25">
      <c r="B32" s="119" t="s">
        <v>439</v>
      </c>
      <c r="C32" s="113"/>
      <c r="D32" s="167" t="s">
        <v>1210</v>
      </c>
      <c r="E32" s="58"/>
      <c r="F32" s="69" t="s">
        <v>750</v>
      </c>
      <c r="G32" s="58">
        <v>80</v>
      </c>
      <c r="H32" s="933">
        <v>0</v>
      </c>
      <c r="I32" s="46"/>
      <c r="J32" s="46"/>
      <c r="K32" s="46"/>
      <c r="L32" s="46"/>
      <c r="M32" s="58"/>
      <c r="N32" s="58"/>
      <c r="O32" s="58"/>
      <c r="P32" s="1057"/>
      <c r="Q32" s="46"/>
      <c r="R32" s="188"/>
      <c r="S32" s="83"/>
      <c r="T32" s="892"/>
    </row>
    <row r="33" spans="1:33" s="43" customFormat="1" ht="13.2" x14ac:dyDescent="0.25">
      <c r="B33" s="119" t="s">
        <v>434</v>
      </c>
      <c r="C33" s="113"/>
      <c r="D33" s="167" t="s">
        <v>8</v>
      </c>
      <c r="E33" s="58"/>
      <c r="F33" s="69" t="s">
        <v>744</v>
      </c>
      <c r="G33" s="58">
        <v>4500</v>
      </c>
      <c r="H33" s="933">
        <v>0</v>
      </c>
      <c r="I33" s="46"/>
      <c r="J33" s="46"/>
      <c r="K33" s="46"/>
      <c r="L33" s="46"/>
      <c r="M33" s="58"/>
      <c r="N33" s="58"/>
      <c r="O33" s="58"/>
      <c r="P33" s="1057"/>
      <c r="Q33" s="46"/>
      <c r="R33" s="188"/>
      <c r="S33" s="83"/>
      <c r="T33" s="892"/>
    </row>
    <row r="34" spans="1:33" s="43" customFormat="1" ht="13.2" x14ac:dyDescent="0.25">
      <c r="B34" s="359" t="s">
        <v>226</v>
      </c>
      <c r="C34" s="364"/>
      <c r="D34" s="604"/>
      <c r="E34" s="348"/>
      <c r="F34" s="348"/>
      <c r="G34" s="348"/>
      <c r="H34" s="934"/>
      <c r="I34" s="366"/>
      <c r="J34" s="366"/>
      <c r="K34" s="366"/>
      <c r="L34" s="366"/>
      <c r="M34" s="366"/>
      <c r="N34" s="349"/>
      <c r="O34" s="349"/>
      <c r="P34" s="1058"/>
      <c r="Q34" s="366"/>
      <c r="R34" s="367"/>
      <c r="S34" s="368"/>
      <c r="T34" s="1054"/>
    </row>
    <row r="35" spans="1:33" s="43" customFormat="1" ht="13.2" x14ac:dyDescent="0.25">
      <c r="B35" s="119" t="s">
        <v>412</v>
      </c>
      <c r="C35" s="113"/>
      <c r="D35" s="167" t="s">
        <v>1180</v>
      </c>
      <c r="E35" s="58"/>
      <c r="F35" s="69" t="e">
        <v>#N/A</v>
      </c>
      <c r="G35" s="58">
        <v>2225</v>
      </c>
      <c r="H35" s="933">
        <v>0</v>
      </c>
      <c r="I35" s="46"/>
      <c r="J35" s="46"/>
      <c r="K35" s="46"/>
      <c r="L35" s="46"/>
      <c r="M35" s="58"/>
      <c r="N35" s="58"/>
      <c r="O35" s="58"/>
      <c r="P35" s="1057"/>
      <c r="Q35" s="46"/>
      <c r="R35" s="188"/>
      <c r="S35" s="83"/>
      <c r="T35" s="892"/>
    </row>
    <row r="36" spans="1:33" s="43" customFormat="1" ht="26.4" x14ac:dyDescent="0.25">
      <c r="B36" s="119" t="s">
        <v>413</v>
      </c>
      <c r="C36" s="113"/>
      <c r="D36" s="167" t="s">
        <v>1180</v>
      </c>
      <c r="E36" s="58"/>
      <c r="F36" s="69" t="e">
        <v>#N/A</v>
      </c>
      <c r="G36" s="58">
        <v>0</v>
      </c>
      <c r="H36" s="933">
        <v>0</v>
      </c>
      <c r="I36" s="46"/>
      <c r="J36" s="46"/>
      <c r="K36" s="46"/>
      <c r="L36" s="46"/>
      <c r="M36" s="58"/>
      <c r="N36" s="58"/>
      <c r="O36" s="58"/>
      <c r="P36" s="1057"/>
      <c r="Q36" s="46"/>
      <c r="R36" s="188"/>
      <c r="S36" s="83"/>
      <c r="T36" s="892"/>
    </row>
    <row r="37" spans="1:33" s="43" customFormat="1" ht="13.2" x14ac:dyDescent="0.25">
      <c r="B37" s="359" t="s">
        <v>416</v>
      </c>
      <c r="C37" s="364"/>
      <c r="D37" s="604"/>
      <c r="E37" s="348"/>
      <c r="F37" s="348"/>
      <c r="G37" s="348"/>
      <c r="H37" s="934"/>
      <c r="I37" s="366"/>
      <c r="J37" s="366"/>
      <c r="K37" s="366"/>
      <c r="L37" s="366"/>
      <c r="M37" s="366"/>
      <c r="N37" s="349"/>
      <c r="O37" s="349"/>
      <c r="P37" s="1058"/>
      <c r="Q37" s="366"/>
      <c r="R37" s="367"/>
      <c r="S37" s="368"/>
      <c r="T37" s="1054"/>
    </row>
    <row r="38" spans="1:33" s="43" customFormat="1" ht="26.4" x14ac:dyDescent="0.25">
      <c r="B38" s="119" t="s">
        <v>417</v>
      </c>
      <c r="C38" s="113" t="s">
        <v>805</v>
      </c>
      <c r="D38" s="167" t="s">
        <v>37</v>
      </c>
      <c r="E38" s="58"/>
      <c r="F38" s="69" t="s">
        <v>739</v>
      </c>
      <c r="G38" s="58">
        <v>1.39</v>
      </c>
      <c r="H38" s="933">
        <v>0</v>
      </c>
      <c r="I38" s="46"/>
      <c r="J38" s="46"/>
      <c r="K38" s="46"/>
      <c r="L38" s="46"/>
      <c r="M38" s="58"/>
      <c r="N38" s="58"/>
      <c r="O38" s="58"/>
      <c r="P38" s="1057"/>
      <c r="Q38" s="46"/>
      <c r="R38" s="188"/>
      <c r="S38" s="83"/>
      <c r="T38" s="892"/>
    </row>
    <row r="39" spans="1:33" s="43" customFormat="1" ht="26.4" x14ac:dyDescent="0.25">
      <c r="B39" s="119" t="s">
        <v>693</v>
      </c>
      <c r="C39" s="113" t="s">
        <v>805</v>
      </c>
      <c r="D39" s="167" t="s">
        <v>37</v>
      </c>
      <c r="E39" s="58"/>
      <c r="F39" s="58" t="e">
        <v>#N/A</v>
      </c>
      <c r="G39" s="58">
        <v>0</v>
      </c>
      <c r="H39" s="933">
        <v>0</v>
      </c>
      <c r="I39" s="46"/>
      <c r="J39" s="46"/>
      <c r="K39" s="46"/>
      <c r="L39" s="46"/>
      <c r="M39" s="58"/>
      <c r="N39" s="58"/>
      <c r="O39" s="58"/>
      <c r="P39" s="1057"/>
      <c r="Q39" s="46"/>
      <c r="R39" s="188"/>
      <c r="S39" s="83"/>
      <c r="T39" s="892"/>
    </row>
    <row r="40" spans="1:33" s="43" customFormat="1" ht="13.2" x14ac:dyDescent="0.25">
      <c r="B40" s="119" t="s">
        <v>418</v>
      </c>
      <c r="C40" s="113"/>
      <c r="D40" s="167" t="s">
        <v>37</v>
      </c>
      <c r="E40" s="58"/>
      <c r="F40" s="69" t="e">
        <v>#N/A</v>
      </c>
      <c r="G40" s="58">
        <v>0</v>
      </c>
      <c r="H40" s="933">
        <v>0</v>
      </c>
      <c r="I40" s="46"/>
      <c r="J40" s="46"/>
      <c r="K40" s="46"/>
      <c r="L40" s="46"/>
      <c r="M40" s="58"/>
      <c r="N40" s="58"/>
      <c r="O40" s="58"/>
      <c r="P40" s="1057"/>
      <c r="Q40" s="46"/>
      <c r="R40" s="188"/>
      <c r="S40" s="83"/>
      <c r="T40" s="892"/>
    </row>
    <row r="41" spans="1:33" s="43" customFormat="1" ht="13.2" x14ac:dyDescent="0.25">
      <c r="B41" s="359" t="s">
        <v>52</v>
      </c>
      <c r="C41" s="364"/>
      <c r="D41" s="604"/>
      <c r="E41" s="348"/>
      <c r="F41" s="348"/>
      <c r="G41" s="348"/>
      <c r="H41" s="934"/>
      <c r="I41" s="366"/>
      <c r="J41" s="366"/>
      <c r="K41" s="366"/>
      <c r="L41" s="366"/>
      <c r="M41" s="366"/>
      <c r="N41" s="349"/>
      <c r="O41" s="349"/>
      <c r="P41" s="1058"/>
      <c r="Q41" s="366"/>
      <c r="R41" s="367"/>
      <c r="S41" s="368"/>
      <c r="T41" s="1054"/>
    </row>
    <row r="42" spans="1:33" s="206" customFormat="1" ht="13.2" x14ac:dyDescent="0.25">
      <c r="A42" s="43"/>
      <c r="B42" s="119" t="s">
        <v>259</v>
      </c>
      <c r="C42" s="113"/>
      <c r="D42" s="167" t="s">
        <v>36</v>
      </c>
      <c r="E42" s="58"/>
      <c r="F42" s="58" t="e">
        <v>#N/A</v>
      </c>
      <c r="G42" s="58">
        <v>0</v>
      </c>
      <c r="H42" s="933">
        <v>0</v>
      </c>
      <c r="I42" s="46"/>
      <c r="J42" s="46"/>
      <c r="K42" s="46"/>
      <c r="L42" s="46"/>
      <c r="M42" s="58"/>
      <c r="N42" s="142"/>
      <c r="O42" s="58"/>
      <c r="P42" s="1057"/>
      <c r="Q42" s="46"/>
      <c r="R42" s="188"/>
      <c r="S42" s="83"/>
      <c r="T42" s="892"/>
      <c r="U42" s="43"/>
      <c r="V42" s="43"/>
      <c r="W42" s="43"/>
      <c r="X42" s="43"/>
      <c r="Y42" s="43"/>
      <c r="Z42" s="43"/>
      <c r="AA42" s="43"/>
      <c r="AB42" s="43"/>
      <c r="AC42" s="43"/>
      <c r="AD42" s="43"/>
      <c r="AE42" s="43"/>
      <c r="AF42" s="43"/>
      <c r="AG42" s="43"/>
    </row>
    <row r="43" spans="1:33" s="206" customFormat="1" ht="13.2" x14ac:dyDescent="0.25">
      <c r="A43" s="43"/>
      <c r="B43" s="119" t="s">
        <v>54</v>
      </c>
      <c r="C43" s="113"/>
      <c r="D43" s="167" t="s">
        <v>36</v>
      </c>
      <c r="E43" s="58"/>
      <c r="F43" s="58" t="e">
        <v>#N/A</v>
      </c>
      <c r="G43" s="58">
        <v>0</v>
      </c>
      <c r="H43" s="933">
        <v>0</v>
      </c>
      <c r="I43" s="46"/>
      <c r="J43" s="46"/>
      <c r="K43" s="46"/>
      <c r="L43" s="46"/>
      <c r="M43" s="58"/>
      <c r="N43" s="58"/>
      <c r="O43" s="58"/>
      <c r="P43" s="1057"/>
      <c r="Q43" s="46"/>
      <c r="R43" s="188"/>
      <c r="S43" s="83"/>
      <c r="T43" s="892"/>
      <c r="U43" s="43"/>
      <c r="V43" s="43"/>
      <c r="W43" s="43"/>
      <c r="X43" s="43"/>
      <c r="Y43" s="43"/>
      <c r="Z43" s="43"/>
      <c r="AA43" s="43"/>
      <c r="AB43" s="43"/>
      <c r="AC43" s="43"/>
      <c r="AD43" s="43"/>
      <c r="AE43" s="43"/>
      <c r="AF43" s="43"/>
      <c r="AG43" s="43"/>
    </row>
    <row r="44" spans="1:33" s="206" customFormat="1" ht="13.2" x14ac:dyDescent="0.25">
      <c r="A44" s="43"/>
      <c r="B44" s="119" t="s">
        <v>260</v>
      </c>
      <c r="C44" s="113"/>
      <c r="D44" s="167" t="s">
        <v>36</v>
      </c>
      <c r="E44" s="58"/>
      <c r="F44" s="58" t="e">
        <v>#N/A</v>
      </c>
      <c r="G44" s="58">
        <v>0</v>
      </c>
      <c r="H44" s="933">
        <v>0</v>
      </c>
      <c r="I44" s="46"/>
      <c r="J44" s="46"/>
      <c r="K44" s="46"/>
      <c r="L44" s="46"/>
      <c r="M44" s="58"/>
      <c r="N44" s="58"/>
      <c r="O44" s="58"/>
      <c r="P44" s="1057"/>
      <c r="Q44" s="46"/>
      <c r="R44" s="188"/>
      <c r="S44" s="83"/>
      <c r="T44" s="892"/>
      <c r="U44" s="43"/>
      <c r="V44" s="43"/>
      <c r="W44" s="43"/>
      <c r="X44" s="43"/>
      <c r="Y44" s="43"/>
      <c r="Z44" s="43"/>
      <c r="AA44" s="43"/>
      <c r="AB44" s="43"/>
      <c r="AC44" s="43"/>
      <c r="AD44" s="43"/>
      <c r="AE44" s="43"/>
      <c r="AF44" s="43"/>
      <c r="AG44" s="43"/>
    </row>
    <row r="45" spans="1:33" s="206" customFormat="1" ht="13.2" x14ac:dyDescent="0.25">
      <c r="A45" s="43"/>
      <c r="B45" s="359" t="s">
        <v>360</v>
      </c>
      <c r="C45" s="364"/>
      <c r="D45" s="604"/>
      <c r="E45" s="348"/>
      <c r="F45" s="348"/>
      <c r="G45" s="348"/>
      <c r="H45" s="934"/>
      <c r="I45" s="366"/>
      <c r="J45" s="366"/>
      <c r="K45" s="366"/>
      <c r="L45" s="366"/>
      <c r="M45" s="366"/>
      <c r="N45" s="349"/>
      <c r="O45" s="349"/>
      <c r="P45" s="1058"/>
      <c r="Q45" s="366"/>
      <c r="R45" s="367"/>
      <c r="S45" s="368"/>
      <c r="T45" s="1054"/>
      <c r="U45" s="43"/>
      <c r="V45" s="43"/>
      <c r="W45" s="43"/>
      <c r="X45" s="43"/>
      <c r="Y45" s="43"/>
      <c r="Z45" s="43"/>
      <c r="AA45" s="43"/>
      <c r="AB45" s="43"/>
      <c r="AC45" s="43"/>
      <c r="AD45" s="43"/>
      <c r="AE45" s="43"/>
      <c r="AF45" s="43"/>
      <c r="AG45" s="43"/>
    </row>
    <row r="46" spans="1:33" s="43" customFormat="1" ht="13.2" x14ac:dyDescent="0.25">
      <c r="B46" s="119" t="s">
        <v>44</v>
      </c>
      <c r="C46" s="113" t="s">
        <v>796</v>
      </c>
      <c r="D46" s="167" t="s">
        <v>36</v>
      </c>
      <c r="E46" s="58"/>
      <c r="F46" s="58" t="s">
        <v>795</v>
      </c>
      <c r="G46" s="58">
        <v>10.25</v>
      </c>
      <c r="H46" s="933">
        <v>0</v>
      </c>
      <c r="I46" s="46"/>
      <c r="J46" s="46"/>
      <c r="K46" s="46"/>
      <c r="L46" s="46"/>
      <c r="M46" s="58"/>
      <c r="N46" s="58"/>
      <c r="O46" s="58"/>
      <c r="P46" s="1057"/>
      <c r="Q46" s="46"/>
      <c r="R46" s="188"/>
      <c r="S46" s="83"/>
      <c r="T46" s="892"/>
    </row>
    <row r="47" spans="1:33" s="43" customFormat="1" ht="13.2" x14ac:dyDescent="0.25">
      <c r="B47" s="119" t="s">
        <v>45</v>
      </c>
      <c r="C47" s="113" t="s">
        <v>798</v>
      </c>
      <c r="D47" s="167" t="s">
        <v>36</v>
      </c>
      <c r="E47" s="58"/>
      <c r="F47" s="58" t="s">
        <v>803</v>
      </c>
      <c r="G47" s="58">
        <v>3.4</v>
      </c>
      <c r="H47" s="933">
        <v>0</v>
      </c>
      <c r="I47" s="46"/>
      <c r="J47" s="46"/>
      <c r="K47" s="46"/>
      <c r="L47" s="46"/>
      <c r="M47" s="58"/>
      <c r="N47" s="58"/>
      <c r="O47" s="58"/>
      <c r="P47" s="1057"/>
      <c r="Q47" s="46"/>
      <c r="R47" s="188"/>
      <c r="S47" s="83"/>
      <c r="T47" s="892"/>
    </row>
    <row r="48" spans="1:33" s="43" customFormat="1" ht="13.2" x14ac:dyDescent="0.25">
      <c r="B48" s="119" t="s">
        <v>46</v>
      </c>
      <c r="C48" s="113" t="s">
        <v>797</v>
      </c>
      <c r="D48" s="167" t="s">
        <v>36</v>
      </c>
      <c r="E48" s="58"/>
      <c r="F48" s="58" t="s">
        <v>795</v>
      </c>
      <c r="G48" s="58">
        <v>10.25</v>
      </c>
      <c r="H48" s="933">
        <v>0</v>
      </c>
      <c r="I48" s="46"/>
      <c r="J48" s="46"/>
      <c r="K48" s="46"/>
      <c r="L48" s="46"/>
      <c r="M48" s="58"/>
      <c r="N48" s="58"/>
      <c r="O48" s="58"/>
      <c r="P48" s="1057"/>
      <c r="Q48" s="46"/>
      <c r="R48" s="188"/>
      <c r="S48" s="83"/>
      <c r="T48" s="892"/>
    </row>
    <row r="49" spans="1:33" s="43" customFormat="1" ht="13.2" x14ac:dyDescent="0.25">
      <c r="B49" s="119" t="s">
        <v>47</v>
      </c>
      <c r="C49" s="113" t="s">
        <v>799</v>
      </c>
      <c r="D49" s="167" t="s">
        <v>36</v>
      </c>
      <c r="E49" s="58"/>
      <c r="F49" s="58" t="s">
        <v>795</v>
      </c>
      <c r="G49" s="58">
        <v>10.25</v>
      </c>
      <c r="H49" s="933">
        <v>0</v>
      </c>
      <c r="I49" s="46"/>
      <c r="J49" s="46"/>
      <c r="K49" s="46"/>
      <c r="L49" s="46"/>
      <c r="M49" s="58"/>
      <c r="N49" s="58"/>
      <c r="O49" s="58"/>
      <c r="P49" s="1057"/>
      <c r="Q49" s="46"/>
      <c r="R49" s="188"/>
      <c r="S49" s="83"/>
      <c r="T49" s="892"/>
    </row>
    <row r="50" spans="1:33" s="43" customFormat="1" ht="13.2" x14ac:dyDescent="0.25">
      <c r="B50" s="119" t="s">
        <v>222</v>
      </c>
      <c r="C50" s="113" t="s">
        <v>800</v>
      </c>
      <c r="D50" s="167" t="s">
        <v>36</v>
      </c>
      <c r="E50" s="58"/>
      <c r="F50" s="58" t="s">
        <v>795</v>
      </c>
      <c r="G50" s="58">
        <v>10.25</v>
      </c>
      <c r="H50" s="933">
        <v>0</v>
      </c>
      <c r="I50" s="46"/>
      <c r="J50" s="46"/>
      <c r="K50" s="46"/>
      <c r="L50" s="46"/>
      <c r="M50" s="58"/>
      <c r="N50" s="58"/>
      <c r="O50" s="58"/>
      <c r="P50" s="1057"/>
      <c r="Q50" s="46"/>
      <c r="R50" s="188"/>
      <c r="S50" s="83"/>
      <c r="T50" s="892"/>
    </row>
    <row r="51" spans="1:33" s="43" customFormat="1" ht="13.2" x14ac:dyDescent="0.25">
      <c r="B51" s="119" t="s">
        <v>338</v>
      </c>
      <c r="C51" s="113" t="s">
        <v>801</v>
      </c>
      <c r="D51" s="167" t="s">
        <v>36</v>
      </c>
      <c r="E51" s="58"/>
      <c r="F51" s="58" t="s">
        <v>795</v>
      </c>
      <c r="G51" s="58">
        <v>10.25</v>
      </c>
      <c r="H51" s="933">
        <v>0</v>
      </c>
      <c r="I51" s="46"/>
      <c r="J51" s="46"/>
      <c r="K51" s="46"/>
      <c r="L51" s="46"/>
      <c r="M51" s="58"/>
      <c r="N51" s="58"/>
      <c r="O51" s="58"/>
      <c r="P51" s="1057"/>
      <c r="Q51" s="46"/>
      <c r="R51" s="188"/>
      <c r="S51" s="83"/>
      <c r="T51" s="892"/>
    </row>
    <row r="52" spans="1:33" s="43" customFormat="1" ht="13.2" x14ac:dyDescent="0.25">
      <c r="B52" s="119" t="s">
        <v>392</v>
      </c>
      <c r="C52" s="113"/>
      <c r="D52" s="167" t="s">
        <v>8</v>
      </c>
      <c r="E52" s="58"/>
      <c r="F52" s="58" t="e">
        <v>#N/A</v>
      </c>
      <c r="G52" s="58">
        <v>0</v>
      </c>
      <c r="H52" s="933">
        <v>0</v>
      </c>
      <c r="I52" s="46"/>
      <c r="J52" s="46"/>
      <c r="K52" s="46"/>
      <c r="L52" s="46"/>
      <c r="M52" s="58"/>
      <c r="N52" s="58"/>
      <c r="O52" s="58"/>
      <c r="P52" s="1057"/>
      <c r="Q52" s="46"/>
      <c r="R52" s="188"/>
      <c r="S52" s="83"/>
      <c r="T52" s="892"/>
    </row>
    <row r="53" spans="1:33" s="43" customFormat="1" ht="13.2" x14ac:dyDescent="0.25">
      <c r="B53" s="119" t="s">
        <v>223</v>
      </c>
      <c r="C53" s="113" t="s">
        <v>802</v>
      </c>
      <c r="D53" s="167" t="s">
        <v>36</v>
      </c>
      <c r="E53" s="58"/>
      <c r="F53" s="58" t="s">
        <v>803</v>
      </c>
      <c r="G53" s="58">
        <v>3.4</v>
      </c>
      <c r="H53" s="933">
        <v>0</v>
      </c>
      <c r="I53" s="46"/>
      <c r="J53" s="46"/>
      <c r="K53" s="46"/>
      <c r="L53" s="46"/>
      <c r="M53" s="58"/>
      <c r="N53" s="58"/>
      <c r="O53" s="58"/>
      <c r="P53" s="1057"/>
      <c r="Q53" s="46"/>
      <c r="R53" s="188"/>
      <c r="S53" s="83"/>
      <c r="T53" s="892"/>
    </row>
    <row r="54" spans="1:33" s="43" customFormat="1" ht="13.2" x14ac:dyDescent="0.25">
      <c r="B54" s="119" t="s">
        <v>11</v>
      </c>
      <c r="C54" s="113" t="s">
        <v>943</v>
      </c>
      <c r="D54" s="167" t="s">
        <v>201</v>
      </c>
      <c r="E54" s="58">
        <v>1</v>
      </c>
      <c r="F54" s="58" t="s">
        <v>810</v>
      </c>
      <c r="G54" s="58">
        <v>1071125</v>
      </c>
      <c r="H54" s="933">
        <v>1071125</v>
      </c>
      <c r="I54" s="46"/>
      <c r="J54" s="46">
        <v>15</v>
      </c>
      <c r="K54" s="46" t="s">
        <v>1071</v>
      </c>
      <c r="L54" s="46" t="s">
        <v>1072</v>
      </c>
      <c r="M54" s="58">
        <v>1</v>
      </c>
      <c r="N54" s="58" t="s">
        <v>8</v>
      </c>
      <c r="O54" s="58">
        <v>1071123.16548</v>
      </c>
      <c r="P54" s="1057">
        <v>1071123.16548</v>
      </c>
      <c r="Q54" s="46"/>
      <c r="R54" s="370">
        <f>H54-P54</f>
        <v>1.8345200000330806</v>
      </c>
      <c r="S54" s="83"/>
      <c r="T54" s="1055">
        <f>P54</f>
        <v>1071123.16548</v>
      </c>
    </row>
    <row r="55" spans="1:33" s="43" customFormat="1" ht="13.2" x14ac:dyDescent="0.25">
      <c r="B55" s="359" t="s">
        <v>361</v>
      </c>
      <c r="C55" s="364"/>
      <c r="D55" s="604"/>
      <c r="E55" s="348"/>
      <c r="F55" s="348"/>
      <c r="G55" s="348"/>
      <c r="H55" s="934"/>
      <c r="I55" s="366"/>
      <c r="J55" s="366"/>
      <c r="K55" s="366"/>
      <c r="L55" s="366"/>
      <c r="M55" s="366"/>
      <c r="N55" s="349"/>
      <c r="O55" s="349"/>
      <c r="P55" s="1058"/>
      <c r="Q55" s="366"/>
      <c r="R55" s="367"/>
      <c r="S55" s="368"/>
      <c r="T55" s="1054"/>
    </row>
    <row r="56" spans="1:33" s="43" customFormat="1" ht="13.2" x14ac:dyDescent="0.25">
      <c r="B56" s="119"/>
      <c r="C56" s="113"/>
      <c r="D56" s="167" t="s">
        <v>201</v>
      </c>
      <c r="E56" s="58"/>
      <c r="F56" s="69" t="e">
        <v>#N/A</v>
      </c>
      <c r="G56" s="58">
        <v>0</v>
      </c>
      <c r="H56" s="933">
        <v>0</v>
      </c>
      <c r="I56" s="46"/>
      <c r="J56" s="46"/>
      <c r="K56" s="46"/>
      <c r="L56" s="46"/>
      <c r="M56" s="46"/>
      <c r="N56" s="58"/>
      <c r="O56" s="46"/>
      <c r="P56" s="1057"/>
      <c r="Q56" s="46"/>
      <c r="R56" s="188"/>
      <c r="S56" s="83"/>
      <c r="T56" s="892"/>
    </row>
    <row r="57" spans="1:33" s="43" customFormat="1" ht="13.2" x14ac:dyDescent="0.25">
      <c r="B57" s="359" t="s">
        <v>362</v>
      </c>
      <c r="C57" s="364"/>
      <c r="D57" s="604"/>
      <c r="E57" s="348"/>
      <c r="F57" s="348"/>
      <c r="G57" s="348"/>
      <c r="H57" s="934"/>
      <c r="I57" s="366"/>
      <c r="J57" s="366"/>
      <c r="K57" s="366"/>
      <c r="L57" s="366"/>
      <c r="M57" s="366"/>
      <c r="N57" s="349"/>
      <c r="O57" s="349"/>
      <c r="P57" s="1058"/>
      <c r="Q57" s="366"/>
      <c r="R57" s="367"/>
      <c r="S57" s="368"/>
      <c r="T57" s="1054"/>
    </row>
    <row r="58" spans="1:33" s="43" customFormat="1" ht="13.2" x14ac:dyDescent="0.25">
      <c r="B58" s="119" t="s">
        <v>224</v>
      </c>
      <c r="C58" s="824" t="s">
        <v>806</v>
      </c>
      <c r="D58" s="167" t="s">
        <v>1170</v>
      </c>
      <c r="E58" s="58"/>
      <c r="F58" s="69" t="e">
        <v>#N/A</v>
      </c>
      <c r="G58" s="58">
        <v>0</v>
      </c>
      <c r="H58" s="933">
        <v>0</v>
      </c>
      <c r="I58" s="46"/>
      <c r="J58" s="46"/>
      <c r="K58" s="46"/>
      <c r="L58" s="46"/>
      <c r="M58" s="46"/>
      <c r="N58" s="46"/>
      <c r="O58" s="46"/>
      <c r="P58" s="1057"/>
      <c r="Q58" s="46"/>
      <c r="R58" s="188"/>
      <c r="S58" s="83"/>
      <c r="T58" s="892"/>
    </row>
    <row r="59" spans="1:33" s="43" customFormat="1" ht="13.2" x14ac:dyDescent="0.25">
      <c r="B59" s="119" t="s">
        <v>225</v>
      </c>
      <c r="C59" s="824"/>
      <c r="D59" s="167" t="s">
        <v>8</v>
      </c>
      <c r="E59" s="58"/>
      <c r="F59" s="69" t="e">
        <v>#N/A</v>
      </c>
      <c r="G59" s="58">
        <v>0</v>
      </c>
      <c r="H59" s="933">
        <v>0</v>
      </c>
      <c r="I59" s="46"/>
      <c r="J59" s="46"/>
      <c r="K59" s="46"/>
      <c r="L59" s="46"/>
      <c r="M59" s="46"/>
      <c r="N59" s="46"/>
      <c r="O59" s="46"/>
      <c r="P59" s="913"/>
      <c r="Q59" s="46"/>
      <c r="R59" s="188"/>
      <c r="S59" s="83"/>
      <c r="T59" s="892"/>
    </row>
    <row r="60" spans="1:33" s="43" customFormat="1" ht="13.2" x14ac:dyDescent="0.25">
      <c r="B60" s="359" t="s">
        <v>52</v>
      </c>
      <c r="C60" s="364"/>
      <c r="D60" s="604"/>
      <c r="E60" s="348"/>
      <c r="F60" s="348"/>
      <c r="G60" s="348"/>
      <c r="H60" s="934"/>
      <c r="I60" s="366"/>
      <c r="J60" s="366"/>
      <c r="K60" s="366"/>
      <c r="L60" s="366"/>
      <c r="M60" s="366"/>
      <c r="N60" s="349"/>
      <c r="O60" s="349"/>
      <c r="P60" s="1058"/>
      <c r="Q60" s="366"/>
      <c r="R60" s="367"/>
      <c r="S60" s="368"/>
      <c r="T60" s="1054"/>
    </row>
    <row r="61" spans="1:33" s="206" customFormat="1" ht="13.2" x14ac:dyDescent="0.25">
      <c r="A61" s="43"/>
      <c r="B61" s="119" t="s">
        <v>259</v>
      </c>
      <c r="C61" s="113"/>
      <c r="D61" s="167" t="s">
        <v>36</v>
      </c>
      <c r="E61" s="58"/>
      <c r="F61" s="58" t="s">
        <v>742</v>
      </c>
      <c r="G61" s="58">
        <v>2000</v>
      </c>
      <c r="H61" s="933">
        <v>0</v>
      </c>
      <c r="I61" s="46"/>
      <c r="J61" s="46"/>
      <c r="K61" s="46"/>
      <c r="L61" s="46"/>
      <c r="M61" s="46"/>
      <c r="N61" s="46"/>
      <c r="O61" s="46"/>
      <c r="P61" s="913"/>
      <c r="Q61" s="46"/>
      <c r="R61" s="188"/>
      <c r="S61" s="83"/>
      <c r="T61" s="892"/>
      <c r="U61" s="43"/>
      <c r="V61" s="43"/>
      <c r="W61" s="43"/>
      <c r="X61" s="43"/>
      <c r="Y61" s="43"/>
      <c r="Z61" s="43"/>
      <c r="AA61" s="43"/>
      <c r="AB61" s="43"/>
      <c r="AC61" s="43"/>
      <c r="AD61" s="43"/>
      <c r="AE61" s="43"/>
      <c r="AF61" s="43"/>
      <c r="AG61" s="43"/>
    </row>
    <row r="62" spans="1:33" s="206" customFormat="1" ht="13.2" x14ac:dyDescent="0.25">
      <c r="A62" s="43"/>
      <c r="B62" s="119" t="s">
        <v>54</v>
      </c>
      <c r="C62" s="113"/>
      <c r="D62" s="167" t="s">
        <v>36</v>
      </c>
      <c r="E62" s="58"/>
      <c r="F62" s="58" t="e">
        <v>#N/A</v>
      </c>
      <c r="G62" s="58">
        <v>0</v>
      </c>
      <c r="H62" s="933">
        <v>0</v>
      </c>
      <c r="I62" s="46"/>
      <c r="J62" s="46"/>
      <c r="K62" s="46"/>
      <c r="L62" s="46"/>
      <c r="M62" s="46"/>
      <c r="N62" s="46"/>
      <c r="O62" s="46"/>
      <c r="P62" s="913"/>
      <c r="Q62" s="46"/>
      <c r="R62" s="188"/>
      <c r="S62" s="83"/>
      <c r="T62" s="892"/>
      <c r="U62" s="43"/>
      <c r="V62" s="43"/>
      <c r="W62" s="43"/>
      <c r="X62" s="43"/>
      <c r="Y62" s="43"/>
      <c r="Z62" s="43"/>
      <c r="AA62" s="43"/>
      <c r="AB62" s="43"/>
      <c r="AC62" s="43"/>
      <c r="AD62" s="43"/>
      <c r="AE62" s="43"/>
      <c r="AF62" s="43"/>
      <c r="AG62" s="43"/>
    </row>
    <row r="63" spans="1:33" s="206" customFormat="1" ht="13.8" thickBot="1" x14ac:dyDescent="0.3">
      <c r="A63" s="43"/>
      <c r="B63" s="119" t="s">
        <v>260</v>
      </c>
      <c r="C63" s="113"/>
      <c r="D63" s="167" t="s">
        <v>743</v>
      </c>
      <c r="E63" s="58"/>
      <c r="F63" s="58" t="s">
        <v>741</v>
      </c>
      <c r="G63" s="58">
        <v>0.28999999999999998</v>
      </c>
      <c r="H63" s="933">
        <v>0</v>
      </c>
      <c r="I63" s="46"/>
      <c r="J63" s="46"/>
      <c r="K63" s="46"/>
      <c r="L63" s="46"/>
      <c r="M63" s="46"/>
      <c r="N63" s="46"/>
      <c r="O63" s="46"/>
      <c r="P63" s="913"/>
      <c r="Q63" s="46"/>
      <c r="R63" s="188"/>
      <c r="S63" s="83"/>
      <c r="T63" s="892"/>
      <c r="U63" s="43"/>
      <c r="V63" s="43"/>
      <c r="W63" s="43"/>
      <c r="X63" s="43"/>
      <c r="Y63" s="43"/>
      <c r="Z63" s="43"/>
      <c r="AA63" s="43"/>
      <c r="AB63" s="43"/>
      <c r="AC63" s="43"/>
      <c r="AD63" s="43"/>
      <c r="AE63" s="43"/>
      <c r="AF63" s="43"/>
      <c r="AG63" s="43"/>
    </row>
    <row r="64" spans="1:33" s="230" customFormat="1" ht="15.6" thickBot="1" x14ac:dyDescent="0.3">
      <c r="A64" s="144"/>
      <c r="B64" s="361"/>
      <c r="C64" s="365"/>
      <c r="D64" s="605"/>
      <c r="E64" s="351"/>
      <c r="F64" s="351"/>
      <c r="G64" s="352" t="s">
        <v>353</v>
      </c>
      <c r="H64" s="1061">
        <v>5464605.0000999998</v>
      </c>
      <c r="I64" s="353"/>
      <c r="J64" s="353"/>
      <c r="K64" s="353"/>
      <c r="L64" s="353"/>
      <c r="M64" s="353"/>
      <c r="N64" s="353"/>
      <c r="O64" s="352" t="s">
        <v>353</v>
      </c>
      <c r="P64" s="1059">
        <f>SUM(P5:P63)</f>
        <v>5138109.7460090723</v>
      </c>
      <c r="Q64" s="353"/>
      <c r="R64" s="357">
        <f>SUM(R5:R63)</f>
        <v>326495.25399092759</v>
      </c>
      <c r="S64" s="362"/>
      <c r="T64" s="1056">
        <f>SUM(T5:T63)</f>
        <v>5138109.7460090723</v>
      </c>
      <c r="U64" s="144"/>
      <c r="V64" s="144"/>
      <c r="W64" s="144"/>
      <c r="X64" s="144"/>
      <c r="Y64" s="144"/>
      <c r="Z64" s="144"/>
      <c r="AA64" s="144"/>
      <c r="AB64" s="144"/>
      <c r="AC64" s="144"/>
      <c r="AD64" s="144"/>
      <c r="AE64" s="144"/>
      <c r="AF64" s="144"/>
      <c r="AG64" s="144"/>
    </row>
    <row r="65" spans="5:6" x14ac:dyDescent="0.25">
      <c r="E65" s="144"/>
      <c r="F65" s="144"/>
    </row>
    <row r="66" spans="5:6" x14ac:dyDescent="0.25">
      <c r="E66" s="144"/>
      <c r="F66" s="144"/>
    </row>
    <row r="67" spans="5:6" x14ac:dyDescent="0.25">
      <c r="E67" s="144"/>
      <c r="F67" s="144"/>
    </row>
    <row r="68" spans="5:6" x14ac:dyDescent="0.25">
      <c r="E68" s="144"/>
      <c r="F68" s="144"/>
    </row>
    <row r="69" spans="5:6" x14ac:dyDescent="0.25">
      <c r="E69" s="144"/>
      <c r="F69" s="144"/>
    </row>
    <row r="70" spans="5:6" x14ac:dyDescent="0.25">
      <c r="E70" s="144"/>
      <c r="F70" s="144"/>
    </row>
    <row r="71" spans="5:6" x14ac:dyDescent="0.25">
      <c r="E71" s="144"/>
      <c r="F71" s="144"/>
    </row>
    <row r="72" spans="5:6" x14ac:dyDescent="0.25">
      <c r="E72" s="144"/>
      <c r="F72" s="144"/>
    </row>
    <row r="73" spans="5:6" x14ac:dyDescent="0.25">
      <c r="E73" s="144"/>
      <c r="F73" s="144"/>
    </row>
    <row r="74" spans="5:6" x14ac:dyDescent="0.25">
      <c r="E74" s="144"/>
      <c r="F74" s="144"/>
    </row>
    <row r="75" spans="5:6" x14ac:dyDescent="0.25">
      <c r="E75" s="144"/>
      <c r="F75" s="144"/>
    </row>
    <row r="76" spans="5:6" x14ac:dyDescent="0.25">
      <c r="E76" s="144"/>
      <c r="F76" s="144"/>
    </row>
    <row r="77" spans="5:6" x14ac:dyDescent="0.25">
      <c r="E77" s="144"/>
      <c r="F77" s="144"/>
    </row>
    <row r="78" spans="5:6" x14ac:dyDescent="0.25">
      <c r="E78" s="144"/>
      <c r="F78" s="144"/>
    </row>
    <row r="79" spans="5:6" x14ac:dyDescent="0.25">
      <c r="E79" s="144"/>
      <c r="F79" s="144"/>
    </row>
    <row r="80" spans="5:6" x14ac:dyDescent="0.25">
      <c r="E80" s="144"/>
      <c r="F80" s="144"/>
    </row>
    <row r="81" spans="5:6" x14ac:dyDescent="0.25">
      <c r="E81" s="144"/>
      <c r="F81" s="144"/>
    </row>
    <row r="82" spans="5:6" x14ac:dyDescent="0.25">
      <c r="E82" s="144"/>
      <c r="F82" s="144"/>
    </row>
    <row r="83" spans="5:6" x14ac:dyDescent="0.25">
      <c r="E83" s="144"/>
      <c r="F83" s="144"/>
    </row>
    <row r="84" spans="5:6" x14ac:dyDescent="0.25">
      <c r="E84" s="144"/>
      <c r="F84" s="144"/>
    </row>
    <row r="85" spans="5:6" x14ac:dyDescent="0.25">
      <c r="E85" s="144"/>
      <c r="F85" s="144"/>
    </row>
    <row r="86" spans="5:6" x14ac:dyDescent="0.25">
      <c r="E86" s="144"/>
      <c r="F86" s="144"/>
    </row>
    <row r="87" spans="5:6" x14ac:dyDescent="0.25">
      <c r="E87" s="144"/>
      <c r="F87" s="144"/>
    </row>
    <row r="88" spans="5:6" x14ac:dyDescent="0.25">
      <c r="E88" s="144"/>
      <c r="F88" s="144"/>
    </row>
    <row r="89" spans="5:6" x14ac:dyDescent="0.25">
      <c r="E89" s="144"/>
      <c r="F89" s="144"/>
    </row>
    <row r="90" spans="5:6" x14ac:dyDescent="0.25">
      <c r="E90" s="144"/>
      <c r="F90" s="144"/>
    </row>
    <row r="91" spans="5:6" x14ac:dyDescent="0.25">
      <c r="E91" s="144"/>
      <c r="F91" s="144"/>
    </row>
    <row r="92" spans="5:6" x14ac:dyDescent="0.25">
      <c r="E92" s="144"/>
      <c r="F92" s="144"/>
    </row>
    <row r="93" spans="5:6" x14ac:dyDescent="0.25">
      <c r="E93" s="144"/>
      <c r="F93" s="144"/>
    </row>
    <row r="94" spans="5:6" x14ac:dyDescent="0.25">
      <c r="E94" s="144"/>
      <c r="F94" s="144"/>
    </row>
    <row r="95" spans="5:6" x14ac:dyDescent="0.25">
      <c r="E95" s="144"/>
      <c r="F95" s="144"/>
    </row>
    <row r="96" spans="5:6" x14ac:dyDescent="0.25">
      <c r="E96" s="144"/>
      <c r="F96" s="144"/>
    </row>
    <row r="97" spans="5:6" x14ac:dyDescent="0.25">
      <c r="E97" s="144"/>
      <c r="F97" s="144"/>
    </row>
    <row r="98" spans="5:6" x14ac:dyDescent="0.25">
      <c r="E98" s="144"/>
      <c r="F98" s="144"/>
    </row>
    <row r="99" spans="5:6" x14ac:dyDescent="0.25">
      <c r="E99" s="144"/>
      <c r="F99" s="144"/>
    </row>
    <row r="100" spans="5:6" x14ac:dyDescent="0.25">
      <c r="E100" s="144"/>
      <c r="F100" s="144"/>
    </row>
    <row r="101" spans="5:6" x14ac:dyDescent="0.25">
      <c r="E101" s="144"/>
      <c r="F101" s="144"/>
    </row>
    <row r="102" spans="5:6" x14ac:dyDescent="0.25">
      <c r="E102" s="144"/>
      <c r="F102" s="144"/>
    </row>
    <row r="103" spans="5:6" x14ac:dyDescent="0.25">
      <c r="E103" s="144"/>
      <c r="F103" s="144"/>
    </row>
    <row r="104" spans="5:6" x14ac:dyDescent="0.25">
      <c r="E104" s="144"/>
      <c r="F104" s="144"/>
    </row>
    <row r="105" spans="5:6" x14ac:dyDescent="0.25">
      <c r="E105" s="144"/>
      <c r="F105" s="144"/>
    </row>
    <row r="106" spans="5:6" x14ac:dyDescent="0.25">
      <c r="E106" s="144"/>
      <c r="F106" s="144"/>
    </row>
    <row r="107" spans="5:6" x14ac:dyDescent="0.25">
      <c r="E107" s="144"/>
      <c r="F107" s="144"/>
    </row>
    <row r="108" spans="5:6" x14ac:dyDescent="0.25">
      <c r="E108" s="144"/>
      <c r="F108" s="144"/>
    </row>
    <row r="109" spans="5:6" x14ac:dyDescent="0.25">
      <c r="E109" s="144"/>
      <c r="F109" s="144"/>
    </row>
    <row r="110" spans="5:6" x14ac:dyDescent="0.25">
      <c r="E110" s="144"/>
      <c r="F110" s="144"/>
    </row>
    <row r="111" spans="5:6" x14ac:dyDescent="0.25">
      <c r="E111" s="144"/>
      <c r="F111" s="144"/>
    </row>
    <row r="112" spans="5:6" x14ac:dyDescent="0.25">
      <c r="E112" s="144"/>
      <c r="F112" s="144"/>
    </row>
    <row r="113" spans="5:6" x14ac:dyDescent="0.25">
      <c r="E113" s="144"/>
      <c r="F113" s="144"/>
    </row>
    <row r="114" spans="5:6" x14ac:dyDescent="0.25">
      <c r="E114" s="144"/>
      <c r="F114" s="144"/>
    </row>
    <row r="115" spans="5:6" x14ac:dyDescent="0.25">
      <c r="E115" s="144"/>
      <c r="F115" s="144"/>
    </row>
    <row r="116" spans="5:6" x14ac:dyDescent="0.25">
      <c r="E116" s="144"/>
      <c r="F116" s="144"/>
    </row>
    <row r="117" spans="5:6" x14ac:dyDescent="0.25">
      <c r="E117" s="144"/>
      <c r="F117" s="144"/>
    </row>
    <row r="118" spans="5:6" x14ac:dyDescent="0.25">
      <c r="E118" s="144"/>
      <c r="F118" s="144"/>
    </row>
    <row r="119" spans="5:6" x14ac:dyDescent="0.25">
      <c r="E119" s="144"/>
      <c r="F119" s="144"/>
    </row>
    <row r="120" spans="5:6" x14ac:dyDescent="0.25">
      <c r="E120" s="144"/>
      <c r="F120" s="144"/>
    </row>
    <row r="121" spans="5:6" x14ac:dyDescent="0.25">
      <c r="E121" s="144"/>
      <c r="F121" s="144"/>
    </row>
    <row r="122" spans="5:6" x14ac:dyDescent="0.25">
      <c r="E122" s="144"/>
      <c r="F122" s="144"/>
    </row>
    <row r="123" spans="5:6" x14ac:dyDescent="0.25">
      <c r="E123" s="144"/>
      <c r="F123" s="144"/>
    </row>
    <row r="124" spans="5:6" x14ac:dyDescent="0.25">
      <c r="E124" s="144"/>
      <c r="F124" s="144"/>
    </row>
    <row r="125" spans="5:6" x14ac:dyDescent="0.25">
      <c r="E125" s="144"/>
      <c r="F125" s="144"/>
    </row>
    <row r="126" spans="5:6" x14ac:dyDescent="0.25">
      <c r="E126" s="144"/>
      <c r="F126" s="144"/>
    </row>
    <row r="127" spans="5:6" x14ac:dyDescent="0.25">
      <c r="E127" s="144"/>
      <c r="F127" s="144"/>
    </row>
    <row r="128" spans="5:6" x14ac:dyDescent="0.25">
      <c r="E128" s="144"/>
      <c r="F128" s="144"/>
    </row>
    <row r="129" spans="5:6" x14ac:dyDescent="0.25">
      <c r="E129" s="144"/>
      <c r="F129" s="144"/>
    </row>
    <row r="130" spans="5:6" x14ac:dyDescent="0.25">
      <c r="E130" s="144"/>
      <c r="F130" s="144"/>
    </row>
    <row r="131" spans="5:6" x14ac:dyDescent="0.25">
      <c r="E131" s="144"/>
      <c r="F131" s="144"/>
    </row>
    <row r="132" spans="5:6" x14ac:dyDescent="0.25">
      <c r="E132" s="144"/>
      <c r="F132" s="144"/>
    </row>
    <row r="133" spans="5:6" x14ac:dyDescent="0.25">
      <c r="E133" s="144"/>
      <c r="F133" s="144"/>
    </row>
    <row r="134" spans="5:6" x14ac:dyDescent="0.25">
      <c r="E134" s="144"/>
      <c r="F134" s="144"/>
    </row>
    <row r="135" spans="5:6" x14ac:dyDescent="0.25">
      <c r="E135" s="144"/>
      <c r="F135" s="144"/>
    </row>
    <row r="136" spans="5:6" x14ac:dyDescent="0.25">
      <c r="E136" s="144"/>
      <c r="F136" s="144"/>
    </row>
    <row r="137" spans="5:6" x14ac:dyDescent="0.25">
      <c r="E137" s="144"/>
      <c r="F137" s="144"/>
    </row>
    <row r="138" spans="5:6" x14ac:dyDescent="0.25">
      <c r="E138" s="144"/>
      <c r="F138" s="144"/>
    </row>
    <row r="139" spans="5:6" x14ac:dyDescent="0.25">
      <c r="E139" s="144"/>
      <c r="F139" s="144"/>
    </row>
    <row r="140" spans="5:6" x14ac:dyDescent="0.25">
      <c r="E140" s="144"/>
      <c r="F140" s="144"/>
    </row>
    <row r="141" spans="5:6" x14ac:dyDescent="0.25">
      <c r="E141" s="144"/>
      <c r="F141" s="144"/>
    </row>
    <row r="142" spans="5:6" x14ac:dyDescent="0.25">
      <c r="E142" s="144"/>
      <c r="F142" s="144"/>
    </row>
    <row r="143" spans="5:6" x14ac:dyDescent="0.25">
      <c r="E143" s="144"/>
      <c r="F143" s="144"/>
    </row>
    <row r="144" spans="5:6" x14ac:dyDescent="0.25">
      <c r="E144" s="144"/>
      <c r="F144" s="144"/>
    </row>
    <row r="145" spans="5:6" x14ac:dyDescent="0.25">
      <c r="E145" s="144"/>
      <c r="F145" s="144"/>
    </row>
    <row r="146" spans="5:6" x14ac:dyDescent="0.25">
      <c r="E146" s="144"/>
      <c r="F146" s="144"/>
    </row>
    <row r="147" spans="5:6" x14ac:dyDescent="0.25">
      <c r="E147" s="144"/>
      <c r="F147" s="144"/>
    </row>
    <row r="148" spans="5:6" x14ac:dyDescent="0.25">
      <c r="E148" s="144"/>
      <c r="F148" s="144"/>
    </row>
    <row r="149" spans="5:6" x14ac:dyDescent="0.25">
      <c r="E149" s="144"/>
      <c r="F149" s="144"/>
    </row>
    <row r="150" spans="5:6" x14ac:dyDescent="0.25">
      <c r="E150" s="144"/>
      <c r="F150" s="144"/>
    </row>
    <row r="151" spans="5:6" x14ac:dyDescent="0.25">
      <c r="E151" s="144"/>
      <c r="F151" s="144"/>
    </row>
    <row r="152" spans="5:6" x14ac:dyDescent="0.25">
      <c r="E152" s="144"/>
      <c r="F152" s="144"/>
    </row>
    <row r="153" spans="5:6" x14ac:dyDescent="0.25">
      <c r="E153" s="144"/>
      <c r="F153" s="144"/>
    </row>
    <row r="154" spans="5:6" x14ac:dyDescent="0.25">
      <c r="E154" s="144"/>
      <c r="F154" s="144"/>
    </row>
    <row r="155" spans="5:6" x14ac:dyDescent="0.25">
      <c r="E155" s="144"/>
      <c r="F155" s="144"/>
    </row>
    <row r="156" spans="5:6" x14ac:dyDescent="0.25">
      <c r="E156" s="144"/>
      <c r="F156" s="144"/>
    </row>
    <row r="157" spans="5:6" x14ac:dyDescent="0.25">
      <c r="E157" s="144"/>
      <c r="F157" s="144"/>
    </row>
    <row r="158" spans="5:6" x14ac:dyDescent="0.25">
      <c r="E158" s="144"/>
      <c r="F158" s="144"/>
    </row>
    <row r="159" spans="5:6" x14ac:dyDescent="0.25">
      <c r="E159" s="144"/>
      <c r="F159" s="144"/>
    </row>
    <row r="160" spans="5:6" x14ac:dyDescent="0.25">
      <c r="E160" s="144"/>
      <c r="F160" s="144"/>
    </row>
    <row r="161" spans="5:6" x14ac:dyDescent="0.25">
      <c r="E161" s="144"/>
      <c r="F161" s="144"/>
    </row>
    <row r="162" spans="5:6" x14ac:dyDescent="0.25">
      <c r="E162" s="144"/>
      <c r="F162" s="144"/>
    </row>
    <row r="163" spans="5:6" x14ac:dyDescent="0.25">
      <c r="E163" s="144"/>
      <c r="F163" s="144"/>
    </row>
    <row r="164" spans="5:6" x14ac:dyDescent="0.25">
      <c r="E164" s="144"/>
      <c r="F164" s="144"/>
    </row>
    <row r="165" spans="5:6" x14ac:dyDescent="0.25">
      <c r="E165" s="144"/>
      <c r="F165" s="144"/>
    </row>
    <row r="166" spans="5:6" x14ac:dyDescent="0.25">
      <c r="E166" s="144"/>
      <c r="F166" s="144"/>
    </row>
    <row r="167" spans="5:6" x14ac:dyDescent="0.25">
      <c r="E167" s="144"/>
      <c r="F167" s="144"/>
    </row>
    <row r="168" spans="5:6" x14ac:dyDescent="0.25">
      <c r="E168" s="144"/>
      <c r="F168" s="144"/>
    </row>
    <row r="169" spans="5:6" x14ac:dyDescent="0.25">
      <c r="E169" s="144"/>
      <c r="F169" s="144"/>
    </row>
    <row r="170" spans="5:6" x14ac:dyDescent="0.25">
      <c r="E170" s="144"/>
      <c r="F170" s="144"/>
    </row>
    <row r="171" spans="5:6" x14ac:dyDescent="0.25">
      <c r="E171" s="144"/>
      <c r="F171" s="144"/>
    </row>
    <row r="172" spans="5:6" x14ac:dyDescent="0.25">
      <c r="E172" s="144"/>
      <c r="F172" s="144"/>
    </row>
    <row r="173" spans="5:6" x14ac:dyDescent="0.25">
      <c r="E173" s="144"/>
      <c r="F173" s="144"/>
    </row>
    <row r="174" spans="5:6" x14ac:dyDescent="0.25">
      <c r="E174" s="144"/>
      <c r="F174" s="144"/>
    </row>
    <row r="175" spans="5:6" x14ac:dyDescent="0.25">
      <c r="E175" s="144"/>
      <c r="F175" s="144"/>
    </row>
    <row r="176" spans="5:6" x14ac:dyDescent="0.25">
      <c r="E176" s="144"/>
      <c r="F176" s="144"/>
    </row>
    <row r="177" spans="5:6" x14ac:dyDescent="0.25">
      <c r="E177" s="144"/>
      <c r="F177" s="144"/>
    </row>
    <row r="178" spans="5:6" x14ac:dyDescent="0.25">
      <c r="E178" s="144"/>
      <c r="F178" s="144"/>
    </row>
    <row r="179" spans="5:6" x14ac:dyDescent="0.25">
      <c r="E179" s="144"/>
      <c r="F179" s="144"/>
    </row>
    <row r="180" spans="5:6" x14ac:dyDescent="0.25">
      <c r="E180" s="144"/>
      <c r="F180" s="144"/>
    </row>
    <row r="181" spans="5:6" x14ac:dyDescent="0.25">
      <c r="E181" s="144"/>
      <c r="F181" s="144"/>
    </row>
    <row r="182" spans="5:6" x14ac:dyDescent="0.25">
      <c r="E182" s="144"/>
      <c r="F182" s="144"/>
    </row>
    <row r="183" spans="5:6" x14ac:dyDescent="0.25">
      <c r="E183" s="144"/>
      <c r="F183" s="144"/>
    </row>
    <row r="184" spans="5:6" x14ac:dyDescent="0.25">
      <c r="E184" s="144"/>
      <c r="F184" s="144"/>
    </row>
    <row r="185" spans="5:6" x14ac:dyDescent="0.25">
      <c r="E185" s="144"/>
      <c r="F185" s="144"/>
    </row>
    <row r="186" spans="5:6" x14ac:dyDescent="0.25">
      <c r="E186" s="144"/>
      <c r="F186" s="144"/>
    </row>
    <row r="187" spans="5:6" x14ac:dyDescent="0.25">
      <c r="E187" s="144"/>
      <c r="F187" s="144"/>
    </row>
    <row r="188" spans="5:6" x14ac:dyDescent="0.25">
      <c r="E188" s="144"/>
      <c r="F188" s="144"/>
    </row>
    <row r="189" spans="5:6" x14ac:dyDescent="0.25">
      <c r="E189" s="144"/>
      <c r="F189" s="144"/>
    </row>
    <row r="190" spans="5:6" x14ac:dyDescent="0.25">
      <c r="E190" s="144"/>
      <c r="F190" s="144"/>
    </row>
    <row r="191" spans="5:6" x14ac:dyDescent="0.25">
      <c r="E191" s="144"/>
      <c r="F191" s="144"/>
    </row>
    <row r="192" spans="5:6" x14ac:dyDescent="0.25">
      <c r="E192" s="144"/>
      <c r="F192" s="144"/>
    </row>
    <row r="193" spans="5:6" x14ac:dyDescent="0.25">
      <c r="E193" s="144"/>
      <c r="F193" s="144"/>
    </row>
    <row r="194" spans="5:6" x14ac:dyDescent="0.25">
      <c r="E194" s="144"/>
      <c r="F194" s="144"/>
    </row>
    <row r="195" spans="5:6" x14ac:dyDescent="0.25">
      <c r="E195" s="144"/>
      <c r="F195" s="144"/>
    </row>
    <row r="196" spans="5:6" x14ac:dyDescent="0.25">
      <c r="E196" s="144"/>
      <c r="F196" s="144"/>
    </row>
    <row r="197" spans="5:6" x14ac:dyDescent="0.25">
      <c r="E197" s="144"/>
      <c r="F197" s="144"/>
    </row>
    <row r="198" spans="5:6" x14ac:dyDescent="0.25">
      <c r="E198" s="144"/>
      <c r="F198" s="144"/>
    </row>
    <row r="199" spans="5:6" x14ac:dyDescent="0.25">
      <c r="E199" s="144"/>
      <c r="F199" s="144"/>
    </row>
    <row r="200" spans="5:6" x14ac:dyDescent="0.25">
      <c r="E200" s="144"/>
      <c r="F200" s="144"/>
    </row>
    <row r="201" spans="5:6" x14ac:dyDescent="0.25">
      <c r="E201" s="144"/>
      <c r="F201" s="144"/>
    </row>
    <row r="202" spans="5:6" x14ac:dyDescent="0.25">
      <c r="E202" s="144"/>
      <c r="F202" s="144"/>
    </row>
    <row r="203" spans="5:6" x14ac:dyDescent="0.25">
      <c r="E203" s="144"/>
      <c r="F203" s="144"/>
    </row>
    <row r="204" spans="5:6" x14ac:dyDescent="0.25">
      <c r="E204" s="144"/>
      <c r="F204" s="144"/>
    </row>
    <row r="205" spans="5:6" x14ac:dyDescent="0.25">
      <c r="E205" s="144"/>
      <c r="F205" s="144"/>
    </row>
    <row r="206" spans="5:6" x14ac:dyDescent="0.25">
      <c r="E206" s="144"/>
      <c r="F206" s="144"/>
    </row>
    <row r="207" spans="5:6" x14ac:dyDescent="0.25">
      <c r="E207" s="144"/>
      <c r="F207" s="144"/>
    </row>
    <row r="208" spans="5:6" x14ac:dyDescent="0.25">
      <c r="E208" s="144"/>
      <c r="F208" s="144"/>
    </row>
    <row r="209" spans="5:6" x14ac:dyDescent="0.25">
      <c r="E209" s="144"/>
      <c r="F209" s="144"/>
    </row>
    <row r="210" spans="5:6" x14ac:dyDescent="0.25">
      <c r="E210" s="144"/>
      <c r="F210" s="144"/>
    </row>
    <row r="211" spans="5:6" x14ac:dyDescent="0.25">
      <c r="E211" s="144"/>
      <c r="F211" s="144"/>
    </row>
    <row r="212" spans="5:6" x14ac:dyDescent="0.25">
      <c r="E212" s="144"/>
      <c r="F212" s="144"/>
    </row>
    <row r="213" spans="5:6" x14ac:dyDescent="0.25">
      <c r="E213" s="144"/>
      <c r="F213" s="144"/>
    </row>
    <row r="214" spans="5:6" x14ac:dyDescent="0.25">
      <c r="E214" s="144"/>
      <c r="F214" s="144"/>
    </row>
    <row r="215" spans="5:6" x14ac:dyDescent="0.25">
      <c r="E215" s="144"/>
      <c r="F215" s="144"/>
    </row>
    <row r="216" spans="5:6" x14ac:dyDescent="0.25">
      <c r="E216" s="144"/>
      <c r="F216" s="144"/>
    </row>
    <row r="217" spans="5:6" x14ac:dyDescent="0.25">
      <c r="E217" s="144"/>
      <c r="F217" s="144"/>
    </row>
    <row r="218" spans="5:6" x14ac:dyDescent="0.25">
      <c r="E218" s="144"/>
      <c r="F218" s="144"/>
    </row>
    <row r="219" spans="5:6" x14ac:dyDescent="0.25">
      <c r="E219" s="144"/>
      <c r="F219" s="144"/>
    </row>
    <row r="220" spans="5:6" x14ac:dyDescent="0.25">
      <c r="E220" s="144"/>
      <c r="F220" s="144"/>
    </row>
    <row r="221" spans="5:6" x14ac:dyDescent="0.25">
      <c r="E221" s="144"/>
      <c r="F221" s="144"/>
    </row>
    <row r="222" spans="5:6" x14ac:dyDescent="0.25">
      <c r="E222" s="144"/>
      <c r="F222" s="144"/>
    </row>
    <row r="223" spans="5:6" x14ac:dyDescent="0.25">
      <c r="E223" s="144"/>
      <c r="F223" s="144"/>
    </row>
    <row r="224" spans="5:6" x14ac:dyDescent="0.25">
      <c r="E224" s="144"/>
      <c r="F224" s="144"/>
    </row>
    <row r="225" spans="5:6" x14ac:dyDescent="0.25">
      <c r="E225" s="144"/>
      <c r="F225" s="144"/>
    </row>
    <row r="226" spans="5:6" x14ac:dyDescent="0.25">
      <c r="E226" s="144"/>
      <c r="F226" s="144"/>
    </row>
    <row r="227" spans="5:6" x14ac:dyDescent="0.25">
      <c r="E227" s="144"/>
      <c r="F227" s="144"/>
    </row>
    <row r="228" spans="5:6" x14ac:dyDescent="0.25">
      <c r="E228" s="144"/>
      <c r="F228" s="144"/>
    </row>
    <row r="229" spans="5:6" x14ac:dyDescent="0.25">
      <c r="E229" s="144"/>
      <c r="F229" s="144"/>
    </row>
    <row r="230" spans="5:6" x14ac:dyDescent="0.25">
      <c r="E230" s="144"/>
      <c r="F230" s="144"/>
    </row>
    <row r="231" spans="5:6" x14ac:dyDescent="0.25">
      <c r="E231" s="144"/>
      <c r="F231" s="144"/>
    </row>
    <row r="232" spans="5:6" x14ac:dyDescent="0.25">
      <c r="E232" s="144"/>
      <c r="F232" s="144"/>
    </row>
    <row r="233" spans="5:6" x14ac:dyDescent="0.25">
      <c r="E233" s="144"/>
      <c r="F233" s="144"/>
    </row>
    <row r="234" spans="5:6" x14ac:dyDescent="0.25">
      <c r="E234" s="144"/>
      <c r="F234" s="144"/>
    </row>
    <row r="235" spans="5:6" x14ac:dyDescent="0.25">
      <c r="E235" s="144"/>
      <c r="F235" s="144"/>
    </row>
    <row r="236" spans="5:6" x14ac:dyDescent="0.25">
      <c r="E236" s="144"/>
      <c r="F236" s="144"/>
    </row>
    <row r="237" spans="5:6" x14ac:dyDescent="0.25">
      <c r="E237" s="144"/>
      <c r="F237" s="144"/>
    </row>
    <row r="238" spans="5:6" x14ac:dyDescent="0.25">
      <c r="E238" s="144"/>
      <c r="F238" s="144"/>
    </row>
    <row r="239" spans="5:6" x14ac:dyDescent="0.25">
      <c r="E239" s="144"/>
      <c r="F239" s="144"/>
    </row>
    <row r="240" spans="5:6" x14ac:dyDescent="0.25">
      <c r="E240" s="144"/>
      <c r="F240" s="144"/>
    </row>
    <row r="241" spans="5:6" x14ac:dyDescent="0.25">
      <c r="E241" s="144"/>
      <c r="F241" s="144"/>
    </row>
    <row r="242" spans="5:6" x14ac:dyDescent="0.25">
      <c r="E242" s="144"/>
      <c r="F242" s="144"/>
    </row>
    <row r="243" spans="5:6" x14ac:dyDescent="0.25">
      <c r="E243" s="144"/>
      <c r="F243" s="144"/>
    </row>
    <row r="244" spans="5:6" x14ac:dyDescent="0.25">
      <c r="E244" s="144"/>
      <c r="F244" s="144"/>
    </row>
    <row r="245" spans="5:6" x14ac:dyDescent="0.25">
      <c r="E245" s="144"/>
      <c r="F245" s="144"/>
    </row>
    <row r="246" spans="5:6" x14ac:dyDescent="0.25">
      <c r="E246" s="144"/>
      <c r="F246" s="144"/>
    </row>
    <row r="247" spans="5:6" x14ac:dyDescent="0.25">
      <c r="E247" s="144"/>
      <c r="F247" s="144"/>
    </row>
    <row r="248" spans="5:6" x14ac:dyDescent="0.25">
      <c r="E248" s="144"/>
      <c r="F248" s="144"/>
    </row>
    <row r="249" spans="5:6" x14ac:dyDescent="0.25">
      <c r="E249" s="144"/>
      <c r="F249" s="144"/>
    </row>
    <row r="250" spans="5:6" x14ac:dyDescent="0.25">
      <c r="E250" s="144"/>
      <c r="F250" s="144"/>
    </row>
    <row r="251" spans="5:6" x14ac:dyDescent="0.25">
      <c r="E251" s="144"/>
      <c r="F251" s="144"/>
    </row>
    <row r="252" spans="5:6" x14ac:dyDescent="0.25">
      <c r="E252" s="144"/>
      <c r="F252" s="144"/>
    </row>
    <row r="253" spans="5:6" x14ac:dyDescent="0.25">
      <c r="E253" s="144"/>
      <c r="F253" s="144"/>
    </row>
    <row r="254" spans="5:6" x14ac:dyDescent="0.25">
      <c r="E254" s="144"/>
      <c r="F254" s="144"/>
    </row>
    <row r="255" spans="5:6" x14ac:dyDescent="0.25">
      <c r="E255" s="144"/>
      <c r="F255" s="144"/>
    </row>
    <row r="256" spans="5:6" x14ac:dyDescent="0.25">
      <c r="E256" s="144"/>
      <c r="F256" s="144"/>
    </row>
    <row r="257" spans="5:6" x14ac:dyDescent="0.25">
      <c r="E257" s="144"/>
      <c r="F257" s="144"/>
    </row>
    <row r="258" spans="5:6" x14ac:dyDescent="0.25">
      <c r="E258" s="144"/>
      <c r="F258" s="144"/>
    </row>
    <row r="259" spans="5:6" x14ac:dyDescent="0.25">
      <c r="E259" s="144"/>
      <c r="F259" s="144"/>
    </row>
    <row r="260" spans="5:6" x14ac:dyDescent="0.25">
      <c r="E260" s="144"/>
      <c r="F260" s="144"/>
    </row>
    <row r="261" spans="5:6" x14ac:dyDescent="0.25">
      <c r="E261" s="144"/>
      <c r="F261" s="144"/>
    </row>
    <row r="262" spans="5:6" x14ac:dyDescent="0.25">
      <c r="E262" s="144"/>
      <c r="F262" s="144"/>
    </row>
    <row r="263" spans="5:6" x14ac:dyDescent="0.25">
      <c r="E263" s="144"/>
      <c r="F263" s="144"/>
    </row>
    <row r="264" spans="5:6" x14ac:dyDescent="0.25">
      <c r="E264" s="144"/>
      <c r="F264" s="144"/>
    </row>
    <row r="265" spans="5:6" x14ac:dyDescent="0.25">
      <c r="E265" s="144"/>
      <c r="F265" s="144"/>
    </row>
    <row r="266" spans="5:6" x14ac:dyDescent="0.25">
      <c r="E266" s="144"/>
      <c r="F266" s="144"/>
    </row>
    <row r="267" spans="5:6" x14ac:dyDescent="0.25">
      <c r="E267" s="144"/>
      <c r="F267" s="144"/>
    </row>
    <row r="268" spans="5:6" x14ac:dyDescent="0.25">
      <c r="E268" s="144"/>
      <c r="F268" s="144"/>
    </row>
    <row r="269" spans="5:6" x14ac:dyDescent="0.25">
      <c r="E269" s="144"/>
      <c r="F269" s="144"/>
    </row>
    <row r="270" spans="5:6" x14ac:dyDescent="0.25">
      <c r="E270" s="144"/>
      <c r="F270" s="144"/>
    </row>
    <row r="271" spans="5:6" x14ac:dyDescent="0.25">
      <c r="E271" s="144"/>
      <c r="F271" s="144"/>
    </row>
    <row r="272" spans="5:6" x14ac:dyDescent="0.25">
      <c r="E272" s="144"/>
      <c r="F272" s="144"/>
    </row>
    <row r="273" spans="5:6" x14ac:dyDescent="0.25">
      <c r="E273" s="144"/>
      <c r="F273" s="144"/>
    </row>
    <row r="274" spans="5:6" x14ac:dyDescent="0.25">
      <c r="E274" s="144"/>
      <c r="F274" s="144"/>
    </row>
    <row r="275" spans="5:6" x14ac:dyDescent="0.25">
      <c r="E275" s="144"/>
      <c r="F275" s="144"/>
    </row>
    <row r="276" spans="5:6" x14ac:dyDescent="0.25">
      <c r="E276" s="144"/>
      <c r="F276" s="144"/>
    </row>
    <row r="277" spans="5:6" x14ac:dyDescent="0.25">
      <c r="E277" s="144"/>
      <c r="F277" s="144"/>
    </row>
    <row r="278" spans="5:6" x14ac:dyDescent="0.25">
      <c r="E278" s="144"/>
      <c r="F278" s="144"/>
    </row>
    <row r="279" spans="5:6" x14ac:dyDescent="0.25">
      <c r="E279" s="144"/>
      <c r="F279" s="144"/>
    </row>
    <row r="280" spans="5:6" x14ac:dyDescent="0.25">
      <c r="E280" s="144"/>
      <c r="F280" s="144"/>
    </row>
    <row r="281" spans="5:6" x14ac:dyDescent="0.25">
      <c r="E281" s="144"/>
      <c r="F281" s="144"/>
    </row>
    <row r="282" spans="5:6" x14ac:dyDescent="0.25">
      <c r="E282" s="144"/>
      <c r="F282" s="144"/>
    </row>
    <row r="283" spans="5:6" x14ac:dyDescent="0.25">
      <c r="E283" s="144"/>
      <c r="F283" s="144"/>
    </row>
    <row r="284" spans="5:6" x14ac:dyDescent="0.25">
      <c r="E284" s="144"/>
      <c r="F284" s="144"/>
    </row>
    <row r="285" spans="5:6" x14ac:dyDescent="0.25">
      <c r="E285" s="144"/>
      <c r="F285" s="144"/>
    </row>
    <row r="286" spans="5:6" x14ac:dyDescent="0.25">
      <c r="E286" s="144"/>
      <c r="F286" s="144"/>
    </row>
    <row r="287" spans="5:6" x14ac:dyDescent="0.25">
      <c r="E287" s="144"/>
      <c r="F287" s="144"/>
    </row>
    <row r="288" spans="5:6" x14ac:dyDescent="0.25">
      <c r="E288" s="144"/>
      <c r="F288" s="144"/>
    </row>
    <row r="289" spans="5:6" x14ac:dyDescent="0.25">
      <c r="E289" s="144"/>
      <c r="F289" s="144"/>
    </row>
    <row r="290" spans="5:6" x14ac:dyDescent="0.25">
      <c r="E290" s="144"/>
      <c r="F290" s="144"/>
    </row>
    <row r="291" spans="5:6" x14ac:dyDescent="0.25">
      <c r="E291" s="144"/>
      <c r="F291" s="144"/>
    </row>
    <row r="292" spans="5:6" x14ac:dyDescent="0.25">
      <c r="E292" s="144"/>
      <c r="F292" s="144"/>
    </row>
    <row r="293" spans="5:6" x14ac:dyDescent="0.25">
      <c r="E293" s="144"/>
      <c r="F293" s="144"/>
    </row>
    <row r="294" spans="5:6" x14ac:dyDescent="0.25">
      <c r="E294" s="144"/>
      <c r="F294" s="144"/>
    </row>
    <row r="295" spans="5:6" x14ac:dyDescent="0.25">
      <c r="E295" s="144"/>
      <c r="F295" s="144"/>
    </row>
    <row r="296" spans="5:6" x14ac:dyDescent="0.25">
      <c r="E296" s="144"/>
      <c r="F296" s="144"/>
    </row>
    <row r="297" spans="5:6" x14ac:dyDescent="0.25">
      <c r="E297" s="144"/>
      <c r="F297" s="144"/>
    </row>
    <row r="298" spans="5:6" x14ac:dyDescent="0.25">
      <c r="E298" s="144"/>
      <c r="F298" s="144"/>
    </row>
    <row r="299" spans="5:6" x14ac:dyDescent="0.25">
      <c r="E299" s="144"/>
      <c r="F299" s="144"/>
    </row>
    <row r="300" spans="5:6" x14ac:dyDescent="0.25">
      <c r="E300" s="144"/>
      <c r="F300" s="144"/>
    </row>
    <row r="301" spans="5:6" x14ac:dyDescent="0.25">
      <c r="E301" s="144"/>
      <c r="F301" s="144"/>
    </row>
    <row r="302" spans="5:6" x14ac:dyDescent="0.25">
      <c r="E302" s="144"/>
      <c r="F302" s="144"/>
    </row>
    <row r="303" spans="5:6" x14ac:dyDescent="0.25">
      <c r="E303" s="144"/>
      <c r="F303" s="144"/>
    </row>
    <row r="304" spans="5:6" x14ac:dyDescent="0.25">
      <c r="E304" s="144"/>
      <c r="F304" s="144"/>
    </row>
    <row r="305" spans="5:6" x14ac:dyDescent="0.25">
      <c r="E305" s="144"/>
      <c r="F305" s="144"/>
    </row>
    <row r="306" spans="5:6" x14ac:dyDescent="0.25">
      <c r="E306" s="144"/>
      <c r="F306" s="144"/>
    </row>
    <row r="307" spans="5:6" x14ac:dyDescent="0.25">
      <c r="E307" s="144"/>
      <c r="F307" s="144"/>
    </row>
    <row r="308" spans="5:6" x14ac:dyDescent="0.25">
      <c r="E308" s="144"/>
      <c r="F308" s="144"/>
    </row>
    <row r="309" spans="5:6" x14ac:dyDescent="0.25">
      <c r="E309" s="144"/>
      <c r="F309" s="144"/>
    </row>
    <row r="310" spans="5:6" x14ac:dyDescent="0.25">
      <c r="E310" s="144"/>
      <c r="F310" s="144"/>
    </row>
    <row r="311" spans="5:6" x14ac:dyDescent="0.25">
      <c r="E311" s="144"/>
      <c r="F311" s="144"/>
    </row>
    <row r="312" spans="5:6" x14ac:dyDescent="0.25">
      <c r="E312" s="144"/>
      <c r="F312" s="144"/>
    </row>
    <row r="313" spans="5:6" x14ac:dyDescent="0.25">
      <c r="E313" s="144"/>
      <c r="F313" s="144"/>
    </row>
    <row r="314" spans="5:6" x14ac:dyDescent="0.25">
      <c r="E314" s="144"/>
      <c r="F314" s="144"/>
    </row>
    <row r="315" spans="5:6" x14ac:dyDescent="0.25">
      <c r="E315" s="144"/>
      <c r="F315" s="144"/>
    </row>
    <row r="316" spans="5:6" x14ac:dyDescent="0.25">
      <c r="E316" s="144"/>
      <c r="F316" s="144"/>
    </row>
    <row r="317" spans="5:6" x14ac:dyDescent="0.25">
      <c r="E317" s="144"/>
      <c r="F317" s="144"/>
    </row>
    <row r="318" spans="5:6" x14ac:dyDescent="0.25">
      <c r="E318" s="144"/>
      <c r="F318" s="144"/>
    </row>
    <row r="319" spans="5:6" x14ac:dyDescent="0.25">
      <c r="E319" s="144"/>
      <c r="F319" s="144"/>
    </row>
    <row r="320" spans="5:6" x14ac:dyDescent="0.25">
      <c r="E320" s="144"/>
      <c r="F320" s="144"/>
    </row>
    <row r="321" spans="5:6" x14ac:dyDescent="0.25">
      <c r="E321" s="144"/>
      <c r="F321" s="144"/>
    </row>
    <row r="322" spans="5:6" x14ac:dyDescent="0.25">
      <c r="E322" s="144"/>
      <c r="F322" s="144"/>
    </row>
    <row r="323" spans="5:6" x14ac:dyDescent="0.25">
      <c r="E323" s="144"/>
      <c r="F323" s="144"/>
    </row>
    <row r="324" spans="5:6" x14ac:dyDescent="0.25">
      <c r="E324" s="144"/>
      <c r="F324" s="144"/>
    </row>
    <row r="325" spans="5:6" x14ac:dyDescent="0.25">
      <c r="E325" s="144"/>
      <c r="F325" s="144"/>
    </row>
    <row r="326" spans="5:6" x14ac:dyDescent="0.25">
      <c r="E326" s="144"/>
      <c r="F326" s="144"/>
    </row>
    <row r="327" spans="5:6" x14ac:dyDescent="0.25">
      <c r="E327" s="144"/>
      <c r="F327" s="144"/>
    </row>
    <row r="328" spans="5:6" x14ac:dyDescent="0.25">
      <c r="E328" s="144"/>
      <c r="F328" s="144"/>
    </row>
    <row r="329" spans="5:6" x14ac:dyDescent="0.25">
      <c r="E329" s="144"/>
      <c r="F329" s="144"/>
    </row>
    <row r="330" spans="5:6" x14ac:dyDescent="0.25">
      <c r="E330" s="144"/>
      <c r="F330" s="144"/>
    </row>
    <row r="331" spans="5:6" x14ac:dyDescent="0.25">
      <c r="E331" s="144"/>
      <c r="F331" s="144"/>
    </row>
    <row r="332" spans="5:6" x14ac:dyDescent="0.25">
      <c r="E332" s="144"/>
      <c r="F332" s="144"/>
    </row>
    <row r="333" spans="5:6" x14ac:dyDescent="0.25">
      <c r="E333" s="144"/>
      <c r="F333" s="144"/>
    </row>
    <row r="334" spans="5:6" x14ac:dyDescent="0.25">
      <c r="E334" s="144"/>
      <c r="F334" s="144"/>
    </row>
    <row r="335" spans="5:6" x14ac:dyDescent="0.25">
      <c r="E335" s="144"/>
      <c r="F335" s="144"/>
    </row>
    <row r="336" spans="5:6" x14ac:dyDescent="0.25">
      <c r="E336" s="144"/>
      <c r="F336" s="144"/>
    </row>
    <row r="337" spans="5:6" x14ac:dyDescent="0.25">
      <c r="E337" s="144"/>
      <c r="F337" s="144"/>
    </row>
    <row r="338" spans="5:6" x14ac:dyDescent="0.25">
      <c r="E338" s="144"/>
      <c r="F338" s="144"/>
    </row>
    <row r="339" spans="5:6" x14ac:dyDescent="0.25">
      <c r="E339" s="144"/>
      <c r="F339" s="144"/>
    </row>
    <row r="340" spans="5:6" x14ac:dyDescent="0.25">
      <c r="E340" s="144"/>
      <c r="F340" s="144"/>
    </row>
    <row r="341" spans="5:6" x14ac:dyDescent="0.25">
      <c r="E341" s="144"/>
      <c r="F341" s="144"/>
    </row>
    <row r="342" spans="5:6" x14ac:dyDescent="0.25">
      <c r="E342" s="144"/>
      <c r="F342" s="144"/>
    </row>
    <row r="343" spans="5:6" x14ac:dyDescent="0.25">
      <c r="E343" s="144"/>
      <c r="F343" s="144"/>
    </row>
    <row r="344" spans="5:6" x14ac:dyDescent="0.25">
      <c r="E344" s="144"/>
      <c r="F344" s="144"/>
    </row>
    <row r="345" spans="5:6" x14ac:dyDescent="0.25">
      <c r="E345" s="144"/>
      <c r="F345" s="144"/>
    </row>
    <row r="346" spans="5:6" x14ac:dyDescent="0.25">
      <c r="E346" s="144"/>
      <c r="F346" s="144"/>
    </row>
    <row r="347" spans="5:6" x14ac:dyDescent="0.25">
      <c r="E347" s="144"/>
      <c r="F347" s="144"/>
    </row>
    <row r="348" spans="5:6" x14ac:dyDescent="0.25">
      <c r="E348" s="144"/>
      <c r="F348" s="144"/>
    </row>
    <row r="349" spans="5:6" x14ac:dyDescent="0.25">
      <c r="E349" s="144"/>
      <c r="F349" s="144"/>
    </row>
    <row r="350" spans="5:6" x14ac:dyDescent="0.25">
      <c r="E350" s="144"/>
      <c r="F350" s="144"/>
    </row>
    <row r="351" spans="5:6" x14ac:dyDescent="0.25">
      <c r="E351" s="144"/>
      <c r="F351" s="144"/>
    </row>
    <row r="352" spans="5:6" x14ac:dyDescent="0.25">
      <c r="E352" s="144"/>
      <c r="F352" s="144"/>
    </row>
    <row r="353" spans="5:6" x14ac:dyDescent="0.25">
      <c r="E353" s="144"/>
      <c r="F353" s="144"/>
    </row>
    <row r="354" spans="5:6" x14ac:dyDescent="0.25">
      <c r="E354" s="144"/>
      <c r="F354" s="144"/>
    </row>
    <row r="355" spans="5:6" x14ac:dyDescent="0.25">
      <c r="E355" s="144"/>
      <c r="F355" s="144"/>
    </row>
    <row r="356" spans="5:6" x14ac:dyDescent="0.25">
      <c r="E356" s="144"/>
      <c r="F356" s="144"/>
    </row>
    <row r="357" spans="5:6" x14ac:dyDescent="0.25">
      <c r="E357" s="144"/>
      <c r="F357" s="144"/>
    </row>
    <row r="358" spans="5:6" x14ac:dyDescent="0.25">
      <c r="E358" s="144"/>
      <c r="F358" s="144"/>
    </row>
    <row r="359" spans="5:6" x14ac:dyDescent="0.25">
      <c r="E359" s="144"/>
      <c r="F359" s="144"/>
    </row>
    <row r="360" spans="5:6" x14ac:dyDescent="0.25">
      <c r="E360" s="144"/>
      <c r="F360" s="144"/>
    </row>
    <row r="361" spans="5:6" x14ac:dyDescent="0.25">
      <c r="E361" s="144"/>
      <c r="F361" s="144"/>
    </row>
    <row r="362" spans="5:6" x14ac:dyDescent="0.25">
      <c r="E362" s="144"/>
      <c r="F362" s="144"/>
    </row>
    <row r="363" spans="5:6" x14ac:dyDescent="0.25">
      <c r="E363" s="144"/>
      <c r="F363" s="144"/>
    </row>
    <row r="364" spans="5:6" x14ac:dyDescent="0.25">
      <c r="E364" s="144"/>
      <c r="F364" s="144"/>
    </row>
    <row r="365" spans="5:6" x14ac:dyDescent="0.25">
      <c r="E365" s="144"/>
      <c r="F365" s="144"/>
    </row>
    <row r="366" spans="5:6" x14ac:dyDescent="0.25">
      <c r="E366" s="144"/>
      <c r="F366" s="144"/>
    </row>
    <row r="367" spans="5:6" x14ac:dyDescent="0.25">
      <c r="E367" s="144"/>
      <c r="F367" s="144"/>
    </row>
    <row r="368" spans="5:6" x14ac:dyDescent="0.25">
      <c r="E368" s="144"/>
      <c r="F368" s="144"/>
    </row>
    <row r="369" spans="5:6" x14ac:dyDescent="0.25">
      <c r="E369" s="144"/>
      <c r="F369" s="144"/>
    </row>
    <row r="370" spans="5:6" x14ac:dyDescent="0.25">
      <c r="E370" s="144"/>
      <c r="F370" s="144"/>
    </row>
    <row r="371" spans="5:6" x14ac:dyDescent="0.25">
      <c r="E371" s="144"/>
      <c r="F371" s="144"/>
    </row>
    <row r="372" spans="5:6" x14ac:dyDescent="0.25">
      <c r="E372" s="144"/>
      <c r="F372" s="144"/>
    </row>
    <row r="373" spans="5:6" x14ac:dyDescent="0.25">
      <c r="E373" s="144"/>
      <c r="F373" s="144"/>
    </row>
    <row r="374" spans="5:6" x14ac:dyDescent="0.25">
      <c r="E374" s="144"/>
      <c r="F374" s="144"/>
    </row>
    <row r="375" spans="5:6" x14ac:dyDescent="0.25">
      <c r="E375" s="144"/>
      <c r="F375" s="144"/>
    </row>
    <row r="376" spans="5:6" x14ac:dyDescent="0.25">
      <c r="E376" s="144"/>
      <c r="F376" s="144"/>
    </row>
    <row r="377" spans="5:6" x14ac:dyDescent="0.25">
      <c r="E377" s="144"/>
      <c r="F377" s="144"/>
    </row>
    <row r="378" spans="5:6" x14ac:dyDescent="0.25">
      <c r="E378" s="144"/>
      <c r="F378" s="144"/>
    </row>
    <row r="379" spans="5:6" x14ac:dyDescent="0.25">
      <c r="E379" s="144"/>
      <c r="F379" s="144"/>
    </row>
    <row r="380" spans="5:6" x14ac:dyDescent="0.25">
      <c r="E380" s="144"/>
      <c r="F380" s="144"/>
    </row>
    <row r="381" spans="5:6" x14ac:dyDescent="0.25">
      <c r="E381" s="144"/>
      <c r="F381" s="144"/>
    </row>
    <row r="382" spans="5:6" x14ac:dyDescent="0.25">
      <c r="E382" s="144"/>
      <c r="F382" s="144"/>
    </row>
    <row r="383" spans="5:6" x14ac:dyDescent="0.25">
      <c r="E383" s="144"/>
      <c r="F383" s="144"/>
    </row>
    <row r="384" spans="5:6" x14ac:dyDescent="0.25">
      <c r="E384" s="144"/>
      <c r="F384" s="144"/>
    </row>
    <row r="385" spans="5:6" x14ac:dyDescent="0.25">
      <c r="E385" s="144"/>
      <c r="F385" s="144"/>
    </row>
    <row r="386" spans="5:6" x14ac:dyDescent="0.25">
      <c r="E386" s="144"/>
      <c r="F386" s="144"/>
    </row>
    <row r="387" spans="5:6" x14ac:dyDescent="0.25">
      <c r="E387" s="144"/>
      <c r="F387" s="144"/>
    </row>
    <row r="388" spans="5:6" x14ac:dyDescent="0.25">
      <c r="E388" s="144"/>
      <c r="F388" s="144"/>
    </row>
    <row r="389" spans="5:6" x14ac:dyDescent="0.25">
      <c r="E389" s="144"/>
      <c r="F389" s="144"/>
    </row>
    <row r="390" spans="5:6" x14ac:dyDescent="0.25">
      <c r="E390" s="144"/>
      <c r="F390" s="144"/>
    </row>
    <row r="391" spans="5:6" x14ac:dyDescent="0.25">
      <c r="E391" s="144"/>
      <c r="F391" s="144"/>
    </row>
    <row r="392" spans="5:6" x14ac:dyDescent="0.25">
      <c r="E392" s="144"/>
      <c r="F392" s="144"/>
    </row>
    <row r="393" spans="5:6" x14ac:dyDescent="0.25">
      <c r="E393" s="144"/>
      <c r="F393" s="144"/>
    </row>
    <row r="394" spans="5:6" x14ac:dyDescent="0.25">
      <c r="E394" s="144"/>
      <c r="F394" s="144"/>
    </row>
    <row r="395" spans="5:6" x14ac:dyDescent="0.25">
      <c r="E395" s="144"/>
      <c r="F395" s="144"/>
    </row>
    <row r="396" spans="5:6" x14ac:dyDescent="0.25">
      <c r="E396" s="144"/>
      <c r="F396" s="144"/>
    </row>
    <row r="397" spans="5:6" x14ac:dyDescent="0.25">
      <c r="E397" s="144"/>
      <c r="F397" s="144"/>
    </row>
    <row r="398" spans="5:6" x14ac:dyDescent="0.25">
      <c r="E398" s="144"/>
      <c r="F398" s="144"/>
    </row>
    <row r="399" spans="5:6" x14ac:dyDescent="0.25">
      <c r="E399" s="144"/>
      <c r="F399" s="144"/>
    </row>
    <row r="400" spans="5:6" x14ac:dyDescent="0.25">
      <c r="E400" s="144"/>
      <c r="F400" s="144"/>
    </row>
    <row r="401" spans="5:6" x14ac:dyDescent="0.25">
      <c r="E401" s="144"/>
      <c r="F401" s="144"/>
    </row>
    <row r="402" spans="5:6" x14ac:dyDescent="0.25">
      <c r="E402" s="144"/>
      <c r="F402" s="144"/>
    </row>
    <row r="403" spans="5:6" x14ac:dyDescent="0.25">
      <c r="E403" s="144"/>
      <c r="F403" s="144"/>
    </row>
    <row r="404" spans="5:6" x14ac:dyDescent="0.25">
      <c r="E404" s="144"/>
      <c r="F404" s="144"/>
    </row>
    <row r="405" spans="5:6" x14ac:dyDescent="0.25">
      <c r="E405" s="144"/>
      <c r="F405" s="144"/>
    </row>
    <row r="406" spans="5:6" x14ac:dyDescent="0.25">
      <c r="E406" s="144"/>
      <c r="F406" s="144"/>
    </row>
    <row r="407" spans="5:6" x14ac:dyDescent="0.25">
      <c r="E407" s="144"/>
      <c r="F407" s="144"/>
    </row>
    <row r="408" spans="5:6" x14ac:dyDescent="0.25">
      <c r="E408" s="144"/>
      <c r="F408" s="144"/>
    </row>
    <row r="409" spans="5:6" x14ac:dyDescent="0.25">
      <c r="E409" s="144"/>
      <c r="F409" s="144"/>
    </row>
    <row r="410" spans="5:6" x14ac:dyDescent="0.25">
      <c r="E410" s="144"/>
      <c r="F410" s="144"/>
    </row>
    <row r="411" spans="5:6" x14ac:dyDescent="0.25">
      <c r="E411" s="144"/>
      <c r="F411" s="144"/>
    </row>
    <row r="412" spans="5:6" x14ac:dyDescent="0.25">
      <c r="E412" s="144"/>
      <c r="F412" s="144"/>
    </row>
    <row r="413" spans="5:6" x14ac:dyDescent="0.25">
      <c r="E413" s="144"/>
      <c r="F413" s="144"/>
    </row>
    <row r="414" spans="5:6" x14ac:dyDescent="0.25">
      <c r="E414" s="144"/>
      <c r="F414" s="144"/>
    </row>
    <row r="415" spans="5:6" x14ac:dyDescent="0.25">
      <c r="E415" s="144"/>
      <c r="F415" s="144"/>
    </row>
    <row r="416" spans="5:6" x14ac:dyDescent="0.25">
      <c r="E416" s="144"/>
      <c r="F416" s="144"/>
    </row>
    <row r="417" spans="5:6" x14ac:dyDescent="0.25">
      <c r="E417" s="144"/>
      <c r="F417" s="144"/>
    </row>
    <row r="418" spans="5:6" x14ac:dyDescent="0.25">
      <c r="E418" s="144"/>
      <c r="F418" s="144"/>
    </row>
    <row r="419" spans="5:6" x14ac:dyDescent="0.25">
      <c r="E419" s="144"/>
      <c r="F419" s="144"/>
    </row>
    <row r="420" spans="5:6" x14ac:dyDescent="0.25">
      <c r="E420" s="144"/>
      <c r="F420" s="144"/>
    </row>
    <row r="421" spans="5:6" x14ac:dyDescent="0.25">
      <c r="E421" s="144"/>
      <c r="F421" s="144"/>
    </row>
    <row r="422" spans="5:6" x14ac:dyDescent="0.25">
      <c r="E422" s="144"/>
      <c r="F422" s="144"/>
    </row>
    <row r="423" spans="5:6" x14ac:dyDescent="0.25">
      <c r="E423" s="144"/>
      <c r="F423" s="144"/>
    </row>
    <row r="424" spans="5:6" x14ac:dyDescent="0.25">
      <c r="E424" s="144"/>
      <c r="F424" s="144"/>
    </row>
    <row r="425" spans="5:6" x14ac:dyDescent="0.25">
      <c r="E425" s="144"/>
      <c r="F425" s="144"/>
    </row>
    <row r="426" spans="5:6" x14ac:dyDescent="0.25">
      <c r="E426" s="144"/>
      <c r="F426" s="144"/>
    </row>
    <row r="427" spans="5:6" x14ac:dyDescent="0.25">
      <c r="E427" s="144"/>
      <c r="F427" s="144"/>
    </row>
    <row r="428" spans="5:6" x14ac:dyDescent="0.25">
      <c r="E428" s="144"/>
      <c r="F428" s="144"/>
    </row>
    <row r="429" spans="5:6" x14ac:dyDescent="0.25">
      <c r="E429" s="144"/>
      <c r="F429" s="144"/>
    </row>
    <row r="430" spans="5:6" x14ac:dyDescent="0.25">
      <c r="E430" s="144"/>
      <c r="F430" s="144"/>
    </row>
    <row r="431" spans="5:6" x14ac:dyDescent="0.25">
      <c r="E431" s="144"/>
      <c r="F431" s="144"/>
    </row>
    <row r="432" spans="5:6" x14ac:dyDescent="0.25">
      <c r="E432" s="144"/>
      <c r="F432" s="144"/>
    </row>
    <row r="433" spans="5:6" x14ac:dyDescent="0.25">
      <c r="E433" s="144"/>
      <c r="F433" s="144"/>
    </row>
    <row r="434" spans="5:6" x14ac:dyDescent="0.25">
      <c r="E434" s="144"/>
      <c r="F434" s="144"/>
    </row>
    <row r="435" spans="5:6" x14ac:dyDescent="0.25">
      <c r="E435" s="144"/>
      <c r="F435" s="144"/>
    </row>
    <row r="436" spans="5:6" x14ac:dyDescent="0.25">
      <c r="E436" s="144"/>
      <c r="F436" s="144"/>
    </row>
    <row r="437" spans="5:6" x14ac:dyDescent="0.25">
      <c r="E437" s="144"/>
      <c r="F437" s="144"/>
    </row>
    <row r="438" spans="5:6" x14ac:dyDescent="0.25">
      <c r="E438" s="144"/>
      <c r="F438" s="144"/>
    </row>
    <row r="439" spans="5:6" x14ac:dyDescent="0.25">
      <c r="E439" s="144"/>
      <c r="F439" s="144"/>
    </row>
    <row r="440" spans="5:6" x14ac:dyDescent="0.25">
      <c r="E440" s="144"/>
      <c r="F440" s="144"/>
    </row>
    <row r="441" spans="5:6" x14ac:dyDescent="0.25">
      <c r="E441" s="144"/>
      <c r="F441" s="144"/>
    </row>
    <row r="442" spans="5:6" x14ac:dyDescent="0.25">
      <c r="E442" s="144"/>
      <c r="F442" s="144"/>
    </row>
    <row r="443" spans="5:6" x14ac:dyDescent="0.25">
      <c r="E443" s="144"/>
      <c r="F443" s="144"/>
    </row>
    <row r="444" spans="5:6" x14ac:dyDescent="0.25">
      <c r="E444" s="144"/>
      <c r="F444" s="144"/>
    </row>
    <row r="445" spans="5:6" x14ac:dyDescent="0.25">
      <c r="E445" s="144"/>
      <c r="F445" s="144"/>
    </row>
    <row r="446" spans="5:6" x14ac:dyDescent="0.25">
      <c r="E446" s="144"/>
      <c r="F446" s="144"/>
    </row>
    <row r="447" spans="5:6" x14ac:dyDescent="0.25">
      <c r="E447" s="144"/>
      <c r="F447" s="144"/>
    </row>
    <row r="448" spans="5:6" x14ac:dyDescent="0.25">
      <c r="E448" s="144"/>
      <c r="F448" s="144"/>
    </row>
    <row r="449" spans="5:6" x14ac:dyDescent="0.25">
      <c r="E449" s="144"/>
      <c r="F449" s="144"/>
    </row>
    <row r="450" spans="5:6" x14ac:dyDescent="0.25">
      <c r="E450" s="144"/>
      <c r="F450" s="144"/>
    </row>
    <row r="451" spans="5:6" x14ac:dyDescent="0.25">
      <c r="E451" s="144"/>
      <c r="F451" s="144"/>
    </row>
    <row r="452" spans="5:6" x14ac:dyDescent="0.25">
      <c r="E452" s="144"/>
      <c r="F452" s="144"/>
    </row>
    <row r="453" spans="5:6" x14ac:dyDescent="0.25">
      <c r="E453" s="144"/>
      <c r="F453" s="144"/>
    </row>
    <row r="454" spans="5:6" x14ac:dyDescent="0.25">
      <c r="E454" s="144"/>
      <c r="F454" s="144"/>
    </row>
    <row r="455" spans="5:6" x14ac:dyDescent="0.25">
      <c r="E455" s="144"/>
      <c r="F455" s="144"/>
    </row>
    <row r="456" spans="5:6" x14ac:dyDescent="0.25">
      <c r="E456" s="144"/>
      <c r="F456" s="144"/>
    </row>
    <row r="457" spans="5:6" x14ac:dyDescent="0.25">
      <c r="E457" s="144"/>
      <c r="F457" s="144"/>
    </row>
    <row r="458" spans="5:6" x14ac:dyDescent="0.25">
      <c r="E458" s="144"/>
      <c r="F458" s="144"/>
    </row>
    <row r="459" spans="5:6" x14ac:dyDescent="0.25">
      <c r="E459" s="144"/>
      <c r="F459" s="144"/>
    </row>
    <row r="460" spans="5:6" x14ac:dyDescent="0.25">
      <c r="E460" s="144"/>
      <c r="F460" s="144"/>
    </row>
    <row r="461" spans="5:6" x14ac:dyDescent="0.25">
      <c r="E461" s="144"/>
      <c r="F461" s="144"/>
    </row>
    <row r="462" spans="5:6" x14ac:dyDescent="0.25">
      <c r="E462" s="144"/>
      <c r="F462" s="144"/>
    </row>
    <row r="463" spans="5:6" x14ac:dyDescent="0.25">
      <c r="E463" s="144"/>
      <c r="F463" s="144"/>
    </row>
    <row r="464" spans="5:6" x14ac:dyDescent="0.25">
      <c r="E464" s="144"/>
      <c r="F464" s="144"/>
    </row>
    <row r="465" spans="5:6" x14ac:dyDescent="0.25">
      <c r="E465" s="144"/>
      <c r="F465" s="144"/>
    </row>
    <row r="466" spans="5:6" x14ac:dyDescent="0.25">
      <c r="E466" s="144"/>
      <c r="F466" s="144"/>
    </row>
    <row r="467" spans="5:6" x14ac:dyDescent="0.25">
      <c r="E467" s="144"/>
      <c r="F467" s="144"/>
    </row>
    <row r="468" spans="5:6" x14ac:dyDescent="0.25">
      <c r="E468" s="144"/>
      <c r="F468" s="144"/>
    </row>
    <row r="469" spans="5:6" x14ac:dyDescent="0.25">
      <c r="E469" s="144"/>
      <c r="F469" s="144"/>
    </row>
    <row r="470" spans="5:6" x14ac:dyDescent="0.25">
      <c r="E470" s="144"/>
      <c r="F470" s="144"/>
    </row>
    <row r="471" spans="5:6" x14ac:dyDescent="0.25">
      <c r="E471" s="144"/>
      <c r="F471" s="144"/>
    </row>
    <row r="472" spans="5:6" x14ac:dyDescent="0.25">
      <c r="E472" s="144"/>
      <c r="F472" s="144"/>
    </row>
    <row r="473" spans="5:6" x14ac:dyDescent="0.25">
      <c r="E473" s="144"/>
      <c r="F473" s="144"/>
    </row>
    <row r="474" spans="5:6" x14ac:dyDescent="0.25">
      <c r="E474" s="144"/>
      <c r="F474" s="144"/>
    </row>
    <row r="475" spans="5:6" x14ac:dyDescent="0.25">
      <c r="E475" s="144"/>
      <c r="F475" s="144"/>
    </row>
    <row r="476" spans="5:6" x14ac:dyDescent="0.25">
      <c r="E476" s="144"/>
      <c r="F476" s="144"/>
    </row>
    <row r="477" spans="5:6" x14ac:dyDescent="0.25">
      <c r="E477" s="144"/>
      <c r="F477" s="144"/>
    </row>
    <row r="478" spans="5:6" x14ac:dyDescent="0.25">
      <c r="E478" s="144"/>
      <c r="F478" s="144"/>
    </row>
    <row r="479" spans="5:6" x14ac:dyDescent="0.25">
      <c r="E479" s="144"/>
      <c r="F479" s="144"/>
    </row>
    <row r="480" spans="5:6" x14ac:dyDescent="0.25">
      <c r="E480" s="144"/>
      <c r="F480" s="144"/>
    </row>
    <row r="481" spans="5:6" x14ac:dyDescent="0.25">
      <c r="E481" s="144"/>
      <c r="F481" s="144"/>
    </row>
    <row r="482" spans="5:6" x14ac:dyDescent="0.25">
      <c r="E482" s="144"/>
      <c r="F482" s="144"/>
    </row>
    <row r="483" spans="5:6" x14ac:dyDescent="0.25">
      <c r="E483" s="144"/>
      <c r="F483" s="144"/>
    </row>
    <row r="484" spans="5:6" x14ac:dyDescent="0.25">
      <c r="E484" s="144"/>
      <c r="F484" s="144"/>
    </row>
    <row r="485" spans="5:6" x14ac:dyDescent="0.25">
      <c r="E485" s="144"/>
      <c r="F485" s="144"/>
    </row>
    <row r="486" spans="5:6" x14ac:dyDescent="0.25">
      <c r="E486" s="144"/>
      <c r="F486" s="144"/>
    </row>
    <row r="487" spans="5:6" x14ac:dyDescent="0.25">
      <c r="E487" s="144"/>
      <c r="F487" s="144"/>
    </row>
    <row r="488" spans="5:6" x14ac:dyDescent="0.25">
      <c r="E488" s="144"/>
      <c r="F488" s="144"/>
    </row>
    <row r="489" spans="5:6" x14ac:dyDescent="0.25">
      <c r="E489" s="144"/>
      <c r="F489" s="144"/>
    </row>
    <row r="490" spans="5:6" x14ac:dyDescent="0.25">
      <c r="E490" s="144"/>
      <c r="F490" s="144"/>
    </row>
    <row r="491" spans="5:6" x14ac:dyDescent="0.25">
      <c r="E491" s="144"/>
      <c r="F491" s="144"/>
    </row>
    <row r="492" spans="5:6" x14ac:dyDescent="0.25">
      <c r="E492" s="144"/>
      <c r="F492" s="144"/>
    </row>
    <row r="493" spans="5:6" x14ac:dyDescent="0.25">
      <c r="E493" s="144"/>
      <c r="F493" s="144"/>
    </row>
    <row r="494" spans="5:6" x14ac:dyDescent="0.25">
      <c r="E494" s="144"/>
      <c r="F494" s="144"/>
    </row>
    <row r="495" spans="5:6" x14ac:dyDescent="0.25">
      <c r="E495" s="144"/>
      <c r="F495" s="144"/>
    </row>
    <row r="496" spans="5:6" x14ac:dyDescent="0.25">
      <c r="E496" s="144"/>
      <c r="F496" s="144"/>
    </row>
    <row r="497" spans="5:6" x14ac:dyDescent="0.25">
      <c r="E497" s="144"/>
      <c r="F497" s="144"/>
    </row>
    <row r="498" spans="5:6" x14ac:dyDescent="0.25">
      <c r="E498" s="144"/>
      <c r="F498" s="144"/>
    </row>
    <row r="499" spans="5:6" x14ac:dyDescent="0.25">
      <c r="E499" s="144"/>
      <c r="F499" s="144"/>
    </row>
    <row r="500" spans="5:6" x14ac:dyDescent="0.25">
      <c r="E500" s="144"/>
      <c r="F500" s="144"/>
    </row>
    <row r="501" spans="5:6" x14ac:dyDescent="0.25">
      <c r="E501" s="144"/>
      <c r="F501" s="144"/>
    </row>
    <row r="502" spans="5:6" x14ac:dyDescent="0.25">
      <c r="E502" s="144"/>
      <c r="F502" s="144"/>
    </row>
    <row r="503" spans="5:6" x14ac:dyDescent="0.25">
      <c r="E503" s="144"/>
      <c r="F503" s="144"/>
    </row>
    <row r="504" spans="5:6" x14ac:dyDescent="0.25">
      <c r="E504" s="144"/>
      <c r="F504" s="144"/>
    </row>
    <row r="505" spans="5:6" x14ac:dyDescent="0.25">
      <c r="E505" s="144"/>
      <c r="F505" s="144"/>
    </row>
    <row r="506" spans="5:6" x14ac:dyDescent="0.25">
      <c r="E506" s="144"/>
      <c r="F506" s="144"/>
    </row>
    <row r="507" spans="5:6" x14ac:dyDescent="0.25">
      <c r="E507" s="144"/>
      <c r="F507" s="144"/>
    </row>
    <row r="508" spans="5:6" x14ac:dyDescent="0.25">
      <c r="E508" s="144"/>
      <c r="F508" s="144"/>
    </row>
    <row r="509" spans="5:6" x14ac:dyDescent="0.25">
      <c r="E509" s="144"/>
      <c r="F509" s="144"/>
    </row>
    <row r="510" spans="5:6" x14ac:dyDescent="0.25">
      <c r="E510" s="144"/>
      <c r="F510" s="144"/>
    </row>
    <row r="511" spans="5:6" x14ac:dyDescent="0.25">
      <c r="E511" s="144"/>
      <c r="F511" s="144"/>
    </row>
    <row r="512" spans="5:6" x14ac:dyDescent="0.25">
      <c r="E512" s="144"/>
      <c r="F512" s="144"/>
    </row>
    <row r="513" spans="5:6" x14ac:dyDescent="0.25">
      <c r="E513" s="144"/>
      <c r="F513" s="144"/>
    </row>
    <row r="514" spans="5:6" x14ac:dyDescent="0.25">
      <c r="E514" s="144"/>
      <c r="F514" s="144"/>
    </row>
    <row r="515" spans="5:6" x14ac:dyDescent="0.25">
      <c r="E515" s="144"/>
      <c r="F515" s="144"/>
    </row>
    <row r="516" spans="5:6" x14ac:dyDescent="0.25">
      <c r="E516" s="144"/>
      <c r="F516" s="144"/>
    </row>
    <row r="517" spans="5:6" x14ac:dyDescent="0.25">
      <c r="E517" s="144"/>
      <c r="F517" s="144"/>
    </row>
    <row r="518" spans="5:6" x14ac:dyDescent="0.25">
      <c r="E518" s="144"/>
      <c r="F518" s="144"/>
    </row>
    <row r="519" spans="5:6" x14ac:dyDescent="0.25">
      <c r="E519" s="144"/>
      <c r="F519" s="144"/>
    </row>
    <row r="520" spans="5:6" x14ac:dyDescent="0.25">
      <c r="E520" s="144"/>
      <c r="F520" s="144"/>
    </row>
    <row r="521" spans="5:6" x14ac:dyDescent="0.25">
      <c r="E521" s="144"/>
      <c r="F521" s="144"/>
    </row>
    <row r="522" spans="5:6" x14ac:dyDescent="0.25">
      <c r="E522" s="144"/>
      <c r="F522" s="144"/>
    </row>
    <row r="523" spans="5:6" x14ac:dyDescent="0.25">
      <c r="E523" s="144"/>
      <c r="F523" s="144"/>
    </row>
    <row r="524" spans="5:6" x14ac:dyDescent="0.25">
      <c r="E524" s="144"/>
      <c r="F524" s="144"/>
    </row>
    <row r="525" spans="5:6" x14ac:dyDescent="0.25">
      <c r="E525" s="144"/>
      <c r="F525" s="144"/>
    </row>
    <row r="526" spans="5:6" x14ac:dyDescent="0.25">
      <c r="E526" s="144"/>
      <c r="F526" s="144"/>
    </row>
    <row r="527" spans="5:6" x14ac:dyDescent="0.25">
      <c r="E527" s="144"/>
      <c r="F527" s="144"/>
    </row>
    <row r="528" spans="5:6" x14ac:dyDescent="0.25">
      <c r="E528" s="144"/>
      <c r="F528" s="144"/>
    </row>
    <row r="529" spans="5:6" x14ac:dyDescent="0.25">
      <c r="E529" s="144"/>
      <c r="F529" s="144"/>
    </row>
    <row r="530" spans="5:6" x14ac:dyDescent="0.25">
      <c r="E530" s="144"/>
      <c r="F530" s="144"/>
    </row>
    <row r="531" spans="5:6" x14ac:dyDescent="0.25">
      <c r="E531" s="144"/>
      <c r="F531" s="144"/>
    </row>
    <row r="532" spans="5:6" x14ac:dyDescent="0.25">
      <c r="E532" s="144"/>
      <c r="F532" s="144"/>
    </row>
    <row r="533" spans="5:6" x14ac:dyDescent="0.25">
      <c r="E533" s="144"/>
      <c r="F533" s="144"/>
    </row>
    <row r="534" spans="5:6" x14ac:dyDescent="0.25">
      <c r="E534" s="144"/>
      <c r="F534" s="144"/>
    </row>
    <row r="535" spans="5:6" x14ac:dyDescent="0.25">
      <c r="E535" s="144"/>
      <c r="F535" s="144"/>
    </row>
    <row r="536" spans="5:6" x14ac:dyDescent="0.25">
      <c r="E536" s="144"/>
      <c r="F536" s="144"/>
    </row>
    <row r="537" spans="5:6" x14ac:dyDescent="0.25">
      <c r="E537" s="144"/>
      <c r="F537" s="144"/>
    </row>
    <row r="538" spans="5:6" x14ac:dyDescent="0.25">
      <c r="E538" s="144"/>
      <c r="F538" s="144"/>
    </row>
    <row r="539" spans="5:6" x14ac:dyDescent="0.25">
      <c r="E539" s="144"/>
      <c r="F539" s="144"/>
    </row>
    <row r="540" spans="5:6" x14ac:dyDescent="0.25">
      <c r="E540" s="144"/>
      <c r="F540" s="144"/>
    </row>
    <row r="541" spans="5:6" x14ac:dyDescent="0.25">
      <c r="E541" s="144"/>
      <c r="F541" s="144"/>
    </row>
    <row r="542" spans="5:6" x14ac:dyDescent="0.25">
      <c r="E542" s="144"/>
      <c r="F542" s="144"/>
    </row>
    <row r="543" spans="5:6" x14ac:dyDescent="0.25">
      <c r="E543" s="144"/>
      <c r="F543" s="144"/>
    </row>
    <row r="544" spans="5:6" x14ac:dyDescent="0.25">
      <c r="E544" s="144"/>
      <c r="F544" s="144"/>
    </row>
    <row r="545" spans="5:6" x14ac:dyDescent="0.25">
      <c r="E545" s="144"/>
      <c r="F545" s="144"/>
    </row>
    <row r="546" spans="5:6" x14ac:dyDescent="0.25">
      <c r="E546" s="144"/>
      <c r="F546" s="144"/>
    </row>
    <row r="547" spans="5:6" x14ac:dyDescent="0.25">
      <c r="E547" s="144"/>
      <c r="F547" s="144"/>
    </row>
    <row r="548" spans="5:6" x14ac:dyDescent="0.25">
      <c r="E548" s="144"/>
      <c r="F548" s="144"/>
    </row>
    <row r="549" spans="5:6" x14ac:dyDescent="0.25">
      <c r="E549" s="144"/>
      <c r="F549" s="144"/>
    </row>
    <row r="550" spans="5:6" x14ac:dyDescent="0.25">
      <c r="E550" s="144"/>
      <c r="F550" s="144"/>
    </row>
    <row r="551" spans="5:6" x14ac:dyDescent="0.25">
      <c r="E551" s="144"/>
      <c r="F551" s="144"/>
    </row>
    <row r="552" spans="5:6" x14ac:dyDescent="0.25">
      <c r="E552" s="144"/>
      <c r="F552" s="144"/>
    </row>
    <row r="553" spans="5:6" x14ac:dyDescent="0.25">
      <c r="E553" s="144"/>
      <c r="F553" s="144"/>
    </row>
    <row r="554" spans="5:6" x14ac:dyDescent="0.25">
      <c r="E554" s="144"/>
      <c r="F554" s="144"/>
    </row>
    <row r="555" spans="5:6" x14ac:dyDescent="0.25">
      <c r="E555" s="144"/>
      <c r="F555" s="144"/>
    </row>
    <row r="556" spans="5:6" x14ac:dyDescent="0.25">
      <c r="E556" s="144"/>
      <c r="F556" s="144"/>
    </row>
    <row r="557" spans="5:6" x14ac:dyDescent="0.25">
      <c r="E557" s="144"/>
      <c r="F557" s="144"/>
    </row>
    <row r="558" spans="5:6" x14ac:dyDescent="0.25">
      <c r="E558" s="144"/>
      <c r="F558" s="144"/>
    </row>
    <row r="559" spans="5:6" x14ac:dyDescent="0.25">
      <c r="E559" s="144"/>
      <c r="F559" s="144"/>
    </row>
    <row r="560" spans="5:6" x14ac:dyDescent="0.25">
      <c r="E560" s="144"/>
      <c r="F560" s="144"/>
    </row>
    <row r="561" spans="5:6" x14ac:dyDescent="0.25">
      <c r="E561" s="144"/>
      <c r="F561" s="144"/>
    </row>
    <row r="562" spans="5:6" x14ac:dyDescent="0.25">
      <c r="E562" s="144"/>
      <c r="F562" s="144"/>
    </row>
    <row r="563" spans="5:6" x14ac:dyDescent="0.25">
      <c r="E563" s="144"/>
      <c r="F563" s="144"/>
    </row>
    <row r="564" spans="5:6" x14ac:dyDescent="0.25">
      <c r="E564" s="144"/>
      <c r="F564" s="144"/>
    </row>
    <row r="565" spans="5:6" x14ac:dyDescent="0.25">
      <c r="E565" s="144"/>
      <c r="F565" s="144"/>
    </row>
    <row r="566" spans="5:6" x14ac:dyDescent="0.25">
      <c r="E566" s="144"/>
      <c r="F566" s="144"/>
    </row>
    <row r="567" spans="5:6" x14ac:dyDescent="0.25">
      <c r="E567" s="144"/>
      <c r="F567" s="144"/>
    </row>
    <row r="568" spans="5:6" x14ac:dyDescent="0.25">
      <c r="E568" s="144"/>
      <c r="F568" s="144"/>
    </row>
    <row r="569" spans="5:6" x14ac:dyDescent="0.25">
      <c r="E569" s="144"/>
      <c r="F569" s="144"/>
    </row>
    <row r="570" spans="5:6" x14ac:dyDescent="0.25">
      <c r="E570" s="144"/>
      <c r="F570" s="144"/>
    </row>
    <row r="571" spans="5:6" x14ac:dyDescent="0.25">
      <c r="E571" s="144"/>
      <c r="F571" s="144"/>
    </row>
    <row r="572" spans="5:6" x14ac:dyDescent="0.25">
      <c r="E572" s="144"/>
      <c r="F572" s="144"/>
    </row>
    <row r="573" spans="5:6" x14ac:dyDescent="0.25">
      <c r="E573" s="144"/>
      <c r="F573" s="144"/>
    </row>
    <row r="574" spans="5:6" x14ac:dyDescent="0.25">
      <c r="E574" s="144"/>
      <c r="F574" s="144"/>
    </row>
    <row r="575" spans="5:6" x14ac:dyDescent="0.25">
      <c r="E575" s="144"/>
      <c r="F575" s="144"/>
    </row>
    <row r="576" spans="5:6" x14ac:dyDescent="0.25">
      <c r="E576" s="144"/>
      <c r="F576" s="144"/>
    </row>
    <row r="577" spans="5:6" x14ac:dyDescent="0.25">
      <c r="E577" s="144"/>
      <c r="F577" s="144"/>
    </row>
    <row r="578" spans="5:6" x14ac:dyDescent="0.25">
      <c r="E578" s="144"/>
      <c r="F578" s="144"/>
    </row>
    <row r="579" spans="5:6" x14ac:dyDescent="0.25">
      <c r="E579" s="144"/>
      <c r="F579" s="144"/>
    </row>
    <row r="580" spans="5:6" x14ac:dyDescent="0.25">
      <c r="E580" s="144"/>
      <c r="F580" s="144"/>
    </row>
    <row r="581" spans="5:6" x14ac:dyDescent="0.25">
      <c r="E581" s="144"/>
      <c r="F581" s="144"/>
    </row>
    <row r="582" spans="5:6" x14ac:dyDescent="0.25">
      <c r="E582" s="144"/>
      <c r="F582" s="144"/>
    </row>
    <row r="583" spans="5:6" x14ac:dyDescent="0.25">
      <c r="E583" s="144"/>
      <c r="F583" s="144"/>
    </row>
    <row r="584" spans="5:6" x14ac:dyDescent="0.25">
      <c r="E584" s="144"/>
      <c r="F584" s="144"/>
    </row>
    <row r="585" spans="5:6" x14ac:dyDescent="0.25">
      <c r="E585" s="144"/>
      <c r="F585" s="144"/>
    </row>
    <row r="586" spans="5:6" x14ac:dyDescent="0.25">
      <c r="E586" s="144"/>
      <c r="F586" s="144"/>
    </row>
    <row r="587" spans="5:6" x14ac:dyDescent="0.25">
      <c r="E587" s="144"/>
      <c r="F587" s="144"/>
    </row>
    <row r="588" spans="5:6" x14ac:dyDescent="0.25">
      <c r="E588" s="144"/>
      <c r="F588" s="144"/>
    </row>
    <row r="589" spans="5:6" x14ac:dyDescent="0.25">
      <c r="E589" s="144"/>
      <c r="F589" s="144"/>
    </row>
    <row r="590" spans="5:6" x14ac:dyDescent="0.25">
      <c r="E590" s="144"/>
      <c r="F590" s="144"/>
    </row>
    <row r="591" spans="5:6" x14ac:dyDescent="0.25">
      <c r="E591" s="144"/>
      <c r="F591" s="144"/>
    </row>
    <row r="592" spans="5:6" x14ac:dyDescent="0.25">
      <c r="E592" s="144"/>
      <c r="F592" s="144"/>
    </row>
    <row r="593" spans="5:6" x14ac:dyDescent="0.25">
      <c r="E593" s="144"/>
      <c r="F593" s="144"/>
    </row>
    <row r="594" spans="5:6" x14ac:dyDescent="0.25">
      <c r="E594" s="144"/>
      <c r="F594" s="144"/>
    </row>
    <row r="595" spans="5:6" x14ac:dyDescent="0.25">
      <c r="E595" s="144"/>
      <c r="F595" s="144"/>
    </row>
    <row r="596" spans="5:6" x14ac:dyDescent="0.25">
      <c r="E596" s="144"/>
      <c r="F596" s="144"/>
    </row>
    <row r="597" spans="5:6" x14ac:dyDescent="0.25">
      <c r="E597" s="144"/>
      <c r="F597" s="144"/>
    </row>
    <row r="598" spans="5:6" x14ac:dyDescent="0.25">
      <c r="E598" s="144"/>
      <c r="F598" s="144"/>
    </row>
    <row r="599" spans="5:6" x14ac:dyDescent="0.25">
      <c r="E599" s="144"/>
      <c r="F599" s="144"/>
    </row>
    <row r="600" spans="5:6" x14ac:dyDescent="0.25">
      <c r="E600" s="144"/>
      <c r="F600" s="144"/>
    </row>
    <row r="601" spans="5:6" x14ac:dyDescent="0.25">
      <c r="E601" s="144"/>
      <c r="F601" s="144"/>
    </row>
    <row r="602" spans="5:6" x14ac:dyDescent="0.25">
      <c r="E602" s="144"/>
      <c r="F602" s="144"/>
    </row>
    <row r="603" spans="5:6" x14ac:dyDescent="0.25">
      <c r="E603" s="144"/>
      <c r="F603" s="144"/>
    </row>
    <row r="604" spans="5:6" x14ac:dyDescent="0.25">
      <c r="E604" s="144"/>
      <c r="F604" s="144"/>
    </row>
    <row r="605" spans="5:6" x14ac:dyDescent="0.25">
      <c r="E605" s="144"/>
      <c r="F605" s="144"/>
    </row>
    <row r="606" spans="5:6" x14ac:dyDescent="0.25">
      <c r="E606" s="144"/>
      <c r="F606" s="144"/>
    </row>
    <row r="607" spans="5:6" x14ac:dyDescent="0.25">
      <c r="E607" s="144"/>
      <c r="F607" s="144"/>
    </row>
    <row r="608" spans="5:6" x14ac:dyDescent="0.25">
      <c r="E608" s="144"/>
      <c r="F608" s="144"/>
    </row>
    <row r="609" spans="5:6" x14ac:dyDescent="0.25">
      <c r="E609" s="144"/>
      <c r="F609" s="144"/>
    </row>
    <row r="610" spans="5:6" x14ac:dyDescent="0.25">
      <c r="E610" s="144"/>
      <c r="F610" s="144"/>
    </row>
    <row r="611" spans="5:6" x14ac:dyDescent="0.25">
      <c r="E611" s="144"/>
      <c r="F611" s="144"/>
    </row>
    <row r="612" spans="5:6" x14ac:dyDescent="0.25">
      <c r="E612" s="144"/>
      <c r="F612" s="144"/>
    </row>
    <row r="613" spans="5:6" x14ac:dyDescent="0.25">
      <c r="E613" s="144"/>
      <c r="F613" s="144"/>
    </row>
    <row r="614" spans="5:6" x14ac:dyDescent="0.25">
      <c r="E614" s="144"/>
      <c r="F614" s="144"/>
    </row>
    <row r="615" spans="5:6" x14ac:dyDescent="0.25">
      <c r="E615" s="144"/>
      <c r="F615" s="144"/>
    </row>
    <row r="616" spans="5:6" x14ac:dyDescent="0.25">
      <c r="E616" s="144"/>
      <c r="F616" s="144"/>
    </row>
    <row r="617" spans="5:6" x14ac:dyDescent="0.25">
      <c r="E617" s="144"/>
      <c r="F617" s="144"/>
    </row>
    <row r="618" spans="5:6" x14ac:dyDescent="0.25">
      <c r="E618" s="144"/>
      <c r="F618" s="144"/>
    </row>
    <row r="619" spans="5:6" x14ac:dyDescent="0.25">
      <c r="E619" s="144"/>
      <c r="F619" s="144"/>
    </row>
    <row r="620" spans="5:6" x14ac:dyDescent="0.25">
      <c r="E620" s="144"/>
      <c r="F620" s="144"/>
    </row>
    <row r="621" spans="5:6" x14ac:dyDescent="0.25">
      <c r="E621" s="144"/>
      <c r="F621" s="144"/>
    </row>
    <row r="622" spans="5:6" x14ac:dyDescent="0.25">
      <c r="E622" s="144"/>
      <c r="F622" s="144"/>
    </row>
    <row r="623" spans="5:6" x14ac:dyDescent="0.25">
      <c r="E623" s="144"/>
      <c r="F623" s="144"/>
    </row>
    <row r="624" spans="5:6" x14ac:dyDescent="0.25">
      <c r="E624" s="144"/>
      <c r="F624" s="144"/>
    </row>
    <row r="625" spans="5:6" x14ac:dyDescent="0.25">
      <c r="E625" s="144"/>
      <c r="F625" s="144"/>
    </row>
    <row r="626" spans="5:6" x14ac:dyDescent="0.25">
      <c r="E626" s="144"/>
      <c r="F626" s="144"/>
    </row>
    <row r="627" spans="5:6" x14ac:dyDescent="0.25">
      <c r="E627" s="144"/>
      <c r="F627" s="144"/>
    </row>
    <row r="628" spans="5:6" x14ac:dyDescent="0.25">
      <c r="E628" s="144"/>
      <c r="F628" s="144"/>
    </row>
    <row r="629" spans="5:6" x14ac:dyDescent="0.25">
      <c r="E629" s="144"/>
      <c r="F629" s="144"/>
    </row>
    <row r="630" spans="5:6" x14ac:dyDescent="0.25">
      <c r="E630" s="144"/>
      <c r="F630" s="144"/>
    </row>
    <row r="631" spans="5:6" x14ac:dyDescent="0.25">
      <c r="E631" s="144"/>
      <c r="F631" s="144"/>
    </row>
    <row r="632" spans="5:6" x14ac:dyDescent="0.25">
      <c r="E632" s="144"/>
      <c r="F632" s="144"/>
    </row>
    <row r="633" spans="5:6" x14ac:dyDescent="0.25">
      <c r="E633" s="144"/>
      <c r="F633" s="144"/>
    </row>
    <row r="634" spans="5:6" x14ac:dyDescent="0.25">
      <c r="E634" s="144"/>
      <c r="F634" s="144"/>
    </row>
    <row r="635" spans="5:6" x14ac:dyDescent="0.25">
      <c r="E635" s="144"/>
      <c r="F635" s="144"/>
    </row>
    <row r="636" spans="5:6" x14ac:dyDescent="0.25">
      <c r="E636" s="144"/>
      <c r="F636" s="144"/>
    </row>
    <row r="637" spans="5:6" x14ac:dyDescent="0.25">
      <c r="E637" s="144"/>
      <c r="F637" s="144"/>
    </row>
    <row r="638" spans="5:6" x14ac:dyDescent="0.25">
      <c r="E638" s="144"/>
      <c r="F638" s="144"/>
    </row>
    <row r="639" spans="5:6" x14ac:dyDescent="0.25">
      <c r="E639" s="144"/>
      <c r="F639" s="144"/>
    </row>
    <row r="640" spans="5:6" x14ac:dyDescent="0.25">
      <c r="E640" s="144"/>
      <c r="F640" s="144"/>
    </row>
    <row r="641" spans="5:6" x14ac:dyDescent="0.25">
      <c r="E641" s="144"/>
      <c r="F641" s="144"/>
    </row>
    <row r="642" spans="5:6" x14ac:dyDescent="0.25">
      <c r="E642" s="144"/>
      <c r="F642" s="144"/>
    </row>
    <row r="643" spans="5:6" x14ac:dyDescent="0.25">
      <c r="E643" s="144"/>
      <c r="F643" s="144"/>
    </row>
    <row r="644" spans="5:6" x14ac:dyDescent="0.25">
      <c r="E644" s="144"/>
      <c r="F644" s="144"/>
    </row>
    <row r="645" spans="5:6" x14ac:dyDescent="0.25">
      <c r="E645" s="144"/>
      <c r="F645" s="144"/>
    </row>
    <row r="646" spans="5:6" x14ac:dyDescent="0.25">
      <c r="E646" s="144"/>
      <c r="F646" s="144"/>
    </row>
    <row r="647" spans="5:6" x14ac:dyDescent="0.25">
      <c r="E647" s="144"/>
      <c r="F647" s="144"/>
    </row>
    <row r="648" spans="5:6" x14ac:dyDescent="0.25">
      <c r="E648" s="144"/>
      <c r="F648" s="144"/>
    </row>
    <row r="649" spans="5:6" x14ac:dyDescent="0.25">
      <c r="E649" s="144"/>
      <c r="F649" s="144"/>
    </row>
    <row r="650" spans="5:6" x14ac:dyDescent="0.25">
      <c r="E650" s="144"/>
      <c r="F650" s="144"/>
    </row>
    <row r="651" spans="5:6" x14ac:dyDescent="0.25">
      <c r="E651" s="144"/>
      <c r="F651" s="144"/>
    </row>
    <row r="652" spans="5:6" x14ac:dyDescent="0.25">
      <c r="E652" s="144"/>
      <c r="F652" s="144"/>
    </row>
    <row r="653" spans="5:6" x14ac:dyDescent="0.25">
      <c r="E653" s="144"/>
      <c r="F653" s="144"/>
    </row>
    <row r="654" spans="5:6" x14ac:dyDescent="0.25">
      <c r="E654" s="144"/>
      <c r="F654" s="144"/>
    </row>
    <row r="655" spans="5:6" x14ac:dyDescent="0.25">
      <c r="E655" s="144"/>
      <c r="F655" s="144"/>
    </row>
    <row r="656" spans="5:6" x14ac:dyDescent="0.25">
      <c r="E656" s="144"/>
      <c r="F656" s="144"/>
    </row>
    <row r="657" spans="5:6" x14ac:dyDescent="0.25">
      <c r="E657" s="144"/>
      <c r="F657" s="144"/>
    </row>
    <row r="658" spans="5:6" x14ac:dyDescent="0.25">
      <c r="E658" s="144"/>
      <c r="F658" s="144"/>
    </row>
    <row r="659" spans="5:6" x14ac:dyDescent="0.25">
      <c r="E659" s="144"/>
      <c r="F659" s="144"/>
    </row>
    <row r="660" spans="5:6" x14ac:dyDescent="0.25">
      <c r="E660" s="144"/>
      <c r="F660" s="144"/>
    </row>
    <row r="661" spans="5:6" x14ac:dyDescent="0.25">
      <c r="E661" s="144"/>
      <c r="F661" s="144"/>
    </row>
    <row r="662" spans="5:6" x14ac:dyDescent="0.25">
      <c r="E662" s="144"/>
      <c r="F662" s="144"/>
    </row>
    <row r="663" spans="5:6" x14ac:dyDescent="0.25">
      <c r="E663" s="144"/>
      <c r="F663" s="144"/>
    </row>
    <row r="664" spans="5:6" x14ac:dyDescent="0.25">
      <c r="E664" s="144"/>
      <c r="F664" s="144"/>
    </row>
    <row r="665" spans="5:6" x14ac:dyDescent="0.25">
      <c r="E665" s="144"/>
      <c r="F665" s="144"/>
    </row>
    <row r="666" spans="5:6" x14ac:dyDescent="0.25">
      <c r="E666" s="144"/>
      <c r="F666" s="144"/>
    </row>
    <row r="667" spans="5:6" x14ac:dyDescent="0.25">
      <c r="E667" s="144"/>
      <c r="F667" s="144"/>
    </row>
    <row r="668" spans="5:6" x14ac:dyDescent="0.25">
      <c r="E668" s="144"/>
      <c r="F668" s="144"/>
    </row>
    <row r="669" spans="5:6" x14ac:dyDescent="0.25">
      <c r="E669" s="144"/>
      <c r="F669" s="144"/>
    </row>
    <row r="670" spans="5:6" x14ac:dyDescent="0.25">
      <c r="E670" s="144"/>
      <c r="F670" s="144"/>
    </row>
    <row r="671" spans="5:6" x14ac:dyDescent="0.25">
      <c r="E671" s="144"/>
      <c r="F671" s="144"/>
    </row>
    <row r="672" spans="5:6" x14ac:dyDescent="0.25">
      <c r="E672" s="144"/>
      <c r="F672" s="144"/>
    </row>
    <row r="673" spans="5:6" x14ac:dyDescent="0.25">
      <c r="E673" s="144"/>
      <c r="F673" s="144"/>
    </row>
    <row r="674" spans="5:6" x14ac:dyDescent="0.25">
      <c r="E674" s="144"/>
      <c r="F674" s="144"/>
    </row>
    <row r="675" spans="5:6" x14ac:dyDescent="0.25">
      <c r="E675" s="144"/>
      <c r="F675" s="144"/>
    </row>
    <row r="676" spans="5:6" x14ac:dyDescent="0.25">
      <c r="E676" s="144"/>
      <c r="F676" s="144"/>
    </row>
    <row r="677" spans="5:6" x14ac:dyDescent="0.25">
      <c r="E677" s="144"/>
      <c r="F677" s="144"/>
    </row>
    <row r="678" spans="5:6" x14ac:dyDescent="0.25">
      <c r="E678" s="144"/>
      <c r="F678" s="144"/>
    </row>
    <row r="679" spans="5:6" x14ac:dyDescent="0.25">
      <c r="E679" s="144"/>
      <c r="F679" s="144"/>
    </row>
    <row r="680" spans="5:6" x14ac:dyDescent="0.25">
      <c r="E680" s="144"/>
      <c r="F680" s="144"/>
    </row>
    <row r="681" spans="5:6" x14ac:dyDescent="0.25">
      <c r="E681" s="144"/>
      <c r="F681" s="144"/>
    </row>
    <row r="682" spans="5:6" x14ac:dyDescent="0.25">
      <c r="E682" s="144"/>
      <c r="F682" s="144"/>
    </row>
    <row r="683" spans="5:6" x14ac:dyDescent="0.25">
      <c r="E683" s="144"/>
      <c r="F683" s="144"/>
    </row>
    <row r="684" spans="5:6" x14ac:dyDescent="0.25">
      <c r="E684" s="144"/>
      <c r="F684" s="144"/>
    </row>
    <row r="685" spans="5:6" x14ac:dyDescent="0.25">
      <c r="E685" s="144"/>
      <c r="F685" s="144"/>
    </row>
    <row r="686" spans="5:6" x14ac:dyDescent="0.25">
      <c r="E686" s="144"/>
      <c r="F686" s="144"/>
    </row>
    <row r="687" spans="5:6" x14ac:dyDescent="0.25">
      <c r="E687" s="144"/>
      <c r="F687" s="144"/>
    </row>
    <row r="688" spans="5:6" x14ac:dyDescent="0.25">
      <c r="E688" s="144"/>
      <c r="F688" s="144"/>
    </row>
    <row r="689" spans="5:6" x14ac:dyDescent="0.25">
      <c r="E689" s="144"/>
      <c r="F689" s="144"/>
    </row>
    <row r="690" spans="5:6" x14ac:dyDescent="0.25">
      <c r="E690" s="144"/>
      <c r="F690" s="144"/>
    </row>
    <row r="691" spans="5:6" x14ac:dyDescent="0.25">
      <c r="E691" s="144"/>
      <c r="F691" s="144"/>
    </row>
    <row r="692" spans="5:6" x14ac:dyDescent="0.25">
      <c r="E692" s="144"/>
      <c r="F692" s="144"/>
    </row>
    <row r="693" spans="5:6" x14ac:dyDescent="0.25">
      <c r="E693" s="144"/>
      <c r="F693" s="144"/>
    </row>
    <row r="694" spans="5:6" x14ac:dyDescent="0.25">
      <c r="E694" s="144"/>
      <c r="F694" s="144"/>
    </row>
    <row r="695" spans="5:6" x14ac:dyDescent="0.25">
      <c r="E695" s="144"/>
      <c r="F695" s="144"/>
    </row>
    <row r="696" spans="5:6" x14ac:dyDescent="0.25">
      <c r="E696" s="144"/>
      <c r="F696" s="144"/>
    </row>
    <row r="697" spans="5:6" x14ac:dyDescent="0.25">
      <c r="E697" s="144"/>
      <c r="F697" s="144"/>
    </row>
    <row r="698" spans="5:6" x14ac:dyDescent="0.25">
      <c r="E698" s="144"/>
      <c r="F698" s="144"/>
    </row>
    <row r="699" spans="5:6" x14ac:dyDescent="0.25">
      <c r="E699" s="144"/>
      <c r="F699" s="144"/>
    </row>
    <row r="700" spans="5:6" x14ac:dyDescent="0.25">
      <c r="E700" s="144"/>
      <c r="F700" s="144"/>
    </row>
    <row r="701" spans="5:6" x14ac:dyDescent="0.25">
      <c r="E701" s="144"/>
      <c r="F701" s="144"/>
    </row>
    <row r="702" spans="5:6" x14ac:dyDescent="0.25">
      <c r="E702" s="144"/>
      <c r="F702" s="144"/>
    </row>
    <row r="703" spans="5:6" x14ac:dyDescent="0.25">
      <c r="E703" s="144"/>
      <c r="F703" s="144"/>
    </row>
    <row r="704" spans="5:6" x14ac:dyDescent="0.25">
      <c r="E704" s="144"/>
      <c r="F704" s="144"/>
    </row>
    <row r="705" spans="5:6" x14ac:dyDescent="0.25">
      <c r="E705" s="144"/>
      <c r="F705" s="144"/>
    </row>
    <row r="706" spans="5:6" x14ac:dyDescent="0.25">
      <c r="E706" s="144"/>
      <c r="F706" s="144"/>
    </row>
    <row r="707" spans="5:6" x14ac:dyDescent="0.25">
      <c r="E707" s="144"/>
      <c r="F707" s="144"/>
    </row>
    <row r="708" spans="5:6" x14ac:dyDescent="0.25">
      <c r="E708" s="144"/>
      <c r="F708" s="144"/>
    </row>
    <row r="709" spans="5:6" x14ac:dyDescent="0.25">
      <c r="E709" s="144"/>
      <c r="F709" s="144"/>
    </row>
    <row r="710" spans="5:6" x14ac:dyDescent="0.25">
      <c r="E710" s="144"/>
      <c r="F710" s="144"/>
    </row>
    <row r="711" spans="5:6" x14ac:dyDescent="0.25">
      <c r="E711" s="144"/>
      <c r="F711" s="144"/>
    </row>
    <row r="712" spans="5:6" x14ac:dyDescent="0.25">
      <c r="E712" s="144"/>
      <c r="F712" s="144"/>
    </row>
    <row r="713" spans="5:6" x14ac:dyDescent="0.25">
      <c r="E713" s="144"/>
      <c r="F713" s="144"/>
    </row>
    <row r="714" spans="5:6" x14ac:dyDescent="0.25">
      <c r="E714" s="144"/>
      <c r="F714" s="144"/>
    </row>
    <row r="715" spans="5:6" x14ac:dyDescent="0.25">
      <c r="E715" s="144"/>
      <c r="F715" s="144"/>
    </row>
    <row r="716" spans="5:6" x14ac:dyDescent="0.25">
      <c r="E716" s="144"/>
      <c r="F716" s="144"/>
    </row>
    <row r="717" spans="5:6" x14ac:dyDescent="0.25">
      <c r="E717" s="144"/>
      <c r="F717" s="144"/>
    </row>
    <row r="718" spans="5:6" x14ac:dyDescent="0.25">
      <c r="E718" s="144"/>
      <c r="F718" s="144"/>
    </row>
    <row r="719" spans="5:6" x14ac:dyDescent="0.25">
      <c r="E719" s="144"/>
      <c r="F719" s="144"/>
    </row>
    <row r="720" spans="5:6" x14ac:dyDescent="0.25">
      <c r="E720" s="144"/>
      <c r="F720" s="144"/>
    </row>
    <row r="721" spans="5:6" x14ac:dyDescent="0.25">
      <c r="E721" s="144"/>
      <c r="F721" s="144"/>
    </row>
    <row r="722" spans="5:6" x14ac:dyDescent="0.25">
      <c r="E722" s="144"/>
      <c r="F722" s="144"/>
    </row>
    <row r="723" spans="5:6" x14ac:dyDescent="0.25">
      <c r="E723" s="144"/>
      <c r="F723" s="144"/>
    </row>
    <row r="724" spans="5:6" x14ac:dyDescent="0.25">
      <c r="E724" s="144"/>
      <c r="F724" s="144"/>
    </row>
    <row r="725" spans="5:6" x14ac:dyDescent="0.25">
      <c r="E725" s="144"/>
      <c r="F725" s="144"/>
    </row>
    <row r="726" spans="5:6" x14ac:dyDescent="0.25">
      <c r="E726" s="144"/>
      <c r="F726" s="144"/>
    </row>
    <row r="727" spans="5:6" x14ac:dyDescent="0.25">
      <c r="E727" s="144"/>
      <c r="F727" s="144"/>
    </row>
    <row r="728" spans="5:6" x14ac:dyDescent="0.25">
      <c r="E728" s="144"/>
      <c r="F728" s="144"/>
    </row>
    <row r="729" spans="5:6" x14ac:dyDescent="0.25">
      <c r="E729" s="144"/>
      <c r="F729" s="144"/>
    </row>
    <row r="730" spans="5:6" x14ac:dyDescent="0.25">
      <c r="E730" s="144"/>
      <c r="F730" s="144"/>
    </row>
    <row r="731" spans="5:6" x14ac:dyDescent="0.25">
      <c r="E731" s="144"/>
      <c r="F731" s="144"/>
    </row>
    <row r="732" spans="5:6" x14ac:dyDescent="0.25">
      <c r="E732" s="144"/>
      <c r="F732" s="144"/>
    </row>
    <row r="733" spans="5:6" x14ac:dyDescent="0.25">
      <c r="E733" s="144"/>
      <c r="F733" s="144"/>
    </row>
    <row r="734" spans="5:6" x14ac:dyDescent="0.25">
      <c r="E734" s="144"/>
      <c r="F734" s="144"/>
    </row>
    <row r="735" spans="5:6" x14ac:dyDescent="0.25">
      <c r="E735" s="144"/>
      <c r="F735" s="144"/>
    </row>
    <row r="736" spans="5:6" x14ac:dyDescent="0.25">
      <c r="E736" s="144"/>
      <c r="F736" s="144"/>
    </row>
    <row r="737" spans="5:6" x14ac:dyDescent="0.25">
      <c r="E737" s="144"/>
      <c r="F737" s="144"/>
    </row>
    <row r="738" spans="5:6" x14ac:dyDescent="0.25">
      <c r="E738" s="144"/>
      <c r="F738" s="144"/>
    </row>
    <row r="739" spans="5:6" x14ac:dyDescent="0.25">
      <c r="E739" s="144"/>
      <c r="F739" s="144"/>
    </row>
    <row r="740" spans="5:6" x14ac:dyDescent="0.25">
      <c r="E740" s="144"/>
      <c r="F740" s="144"/>
    </row>
    <row r="741" spans="5:6" x14ac:dyDescent="0.25">
      <c r="E741" s="144"/>
      <c r="F741" s="144"/>
    </row>
    <row r="742" spans="5:6" x14ac:dyDescent="0.25">
      <c r="E742" s="144"/>
      <c r="F742" s="144"/>
    </row>
    <row r="743" spans="5:6" x14ac:dyDescent="0.25">
      <c r="E743" s="144"/>
      <c r="F743" s="144"/>
    </row>
    <row r="744" spans="5:6" x14ac:dyDescent="0.25">
      <c r="E744" s="144"/>
      <c r="F744" s="144"/>
    </row>
    <row r="745" spans="5:6" x14ac:dyDescent="0.25">
      <c r="E745" s="144"/>
      <c r="F745" s="144"/>
    </row>
    <row r="746" spans="5:6" x14ac:dyDescent="0.25">
      <c r="E746" s="144"/>
      <c r="F746" s="144"/>
    </row>
    <row r="747" spans="5:6" x14ac:dyDescent="0.25">
      <c r="E747" s="144"/>
      <c r="F747" s="144"/>
    </row>
    <row r="748" spans="5:6" x14ac:dyDescent="0.25">
      <c r="E748" s="144"/>
      <c r="F748" s="144"/>
    </row>
    <row r="749" spans="5:6" x14ac:dyDescent="0.25">
      <c r="E749" s="144"/>
      <c r="F749" s="144"/>
    </row>
    <row r="750" spans="5:6" x14ac:dyDescent="0.25">
      <c r="E750" s="144"/>
      <c r="F750" s="144"/>
    </row>
    <row r="751" spans="5:6" x14ac:dyDescent="0.25">
      <c r="E751" s="144"/>
      <c r="F751" s="144"/>
    </row>
    <row r="752" spans="5:6" x14ac:dyDescent="0.25">
      <c r="E752" s="144"/>
      <c r="F752" s="144"/>
    </row>
    <row r="753" spans="5:6" x14ac:dyDescent="0.25">
      <c r="E753" s="144"/>
      <c r="F753" s="144"/>
    </row>
    <row r="754" spans="5:6" x14ac:dyDescent="0.25">
      <c r="E754" s="144"/>
      <c r="F754" s="144"/>
    </row>
    <row r="755" spans="5:6" x14ac:dyDescent="0.25">
      <c r="E755" s="144"/>
      <c r="F755" s="144"/>
    </row>
    <row r="756" spans="5:6" x14ac:dyDescent="0.25">
      <c r="E756" s="144"/>
      <c r="F756" s="144"/>
    </row>
    <row r="757" spans="5:6" x14ac:dyDescent="0.25">
      <c r="E757" s="144"/>
      <c r="F757" s="144"/>
    </row>
    <row r="758" spans="5:6" x14ac:dyDescent="0.25">
      <c r="E758" s="144"/>
      <c r="F758" s="144"/>
    </row>
    <row r="759" spans="5:6" x14ac:dyDescent="0.25">
      <c r="E759" s="144"/>
      <c r="F759" s="144"/>
    </row>
    <row r="760" spans="5:6" x14ac:dyDescent="0.25">
      <c r="E760" s="144"/>
      <c r="F760" s="144"/>
    </row>
    <row r="761" spans="5:6" x14ac:dyDescent="0.25">
      <c r="E761" s="144"/>
      <c r="F761" s="144"/>
    </row>
    <row r="762" spans="5:6" x14ac:dyDescent="0.25">
      <c r="E762" s="144"/>
      <c r="F762" s="144"/>
    </row>
    <row r="763" spans="5:6" x14ac:dyDescent="0.25">
      <c r="E763" s="144"/>
      <c r="F763" s="144"/>
    </row>
    <row r="764" spans="5:6" x14ac:dyDescent="0.25">
      <c r="E764" s="144"/>
      <c r="F764" s="144"/>
    </row>
    <row r="765" spans="5:6" x14ac:dyDescent="0.25">
      <c r="E765" s="144"/>
      <c r="F765" s="144"/>
    </row>
    <row r="766" spans="5:6" x14ac:dyDescent="0.25">
      <c r="E766" s="144"/>
      <c r="F766" s="144"/>
    </row>
    <row r="767" spans="5:6" x14ac:dyDescent="0.25">
      <c r="E767" s="144"/>
      <c r="F767" s="144"/>
    </row>
    <row r="768" spans="5:6" x14ac:dyDescent="0.25">
      <c r="E768" s="144"/>
      <c r="F768" s="144"/>
    </row>
    <row r="769" spans="5:6" x14ac:dyDescent="0.25">
      <c r="E769" s="144"/>
      <c r="F769" s="144"/>
    </row>
    <row r="770" spans="5:6" x14ac:dyDescent="0.25">
      <c r="E770" s="144"/>
      <c r="F770" s="144"/>
    </row>
    <row r="771" spans="5:6" x14ac:dyDescent="0.25">
      <c r="E771" s="144"/>
      <c r="F771" s="144"/>
    </row>
    <row r="772" spans="5:6" x14ac:dyDescent="0.25">
      <c r="E772" s="144"/>
      <c r="F772" s="144"/>
    </row>
    <row r="773" spans="5:6" x14ac:dyDescent="0.25">
      <c r="E773" s="144"/>
      <c r="F773" s="144"/>
    </row>
    <row r="774" spans="5:6" x14ac:dyDescent="0.25">
      <c r="E774" s="144"/>
      <c r="F774" s="144"/>
    </row>
    <row r="775" spans="5:6" x14ac:dyDescent="0.25">
      <c r="E775" s="144"/>
      <c r="F775" s="144"/>
    </row>
    <row r="776" spans="5:6" x14ac:dyDescent="0.25">
      <c r="E776" s="144"/>
      <c r="F776" s="144"/>
    </row>
    <row r="777" spans="5:6" x14ac:dyDescent="0.25">
      <c r="E777" s="144"/>
      <c r="F777" s="144"/>
    </row>
    <row r="778" spans="5:6" x14ac:dyDescent="0.25">
      <c r="E778" s="144"/>
      <c r="F778" s="144"/>
    </row>
    <row r="779" spans="5:6" x14ac:dyDescent="0.25">
      <c r="E779" s="144"/>
      <c r="F779" s="144"/>
    </row>
    <row r="780" spans="5:6" x14ac:dyDescent="0.25">
      <c r="E780" s="144"/>
      <c r="F780" s="144"/>
    </row>
    <row r="781" spans="5:6" x14ac:dyDescent="0.25">
      <c r="E781" s="144"/>
      <c r="F781" s="144"/>
    </row>
    <row r="782" spans="5:6" x14ac:dyDescent="0.25">
      <c r="E782" s="144"/>
      <c r="F782" s="144"/>
    </row>
    <row r="783" spans="5:6" x14ac:dyDescent="0.25">
      <c r="E783" s="144"/>
      <c r="F783" s="144"/>
    </row>
    <row r="784" spans="5:6" x14ac:dyDescent="0.25">
      <c r="E784" s="144"/>
      <c r="F784" s="144"/>
    </row>
    <row r="785" spans="5:6" x14ac:dyDescent="0.25">
      <c r="E785" s="144"/>
      <c r="F785" s="144"/>
    </row>
    <row r="786" spans="5:6" x14ac:dyDescent="0.25">
      <c r="E786" s="144"/>
      <c r="F786" s="144"/>
    </row>
    <row r="787" spans="5:6" x14ac:dyDescent="0.25">
      <c r="E787" s="144"/>
      <c r="F787" s="144"/>
    </row>
    <row r="788" spans="5:6" x14ac:dyDescent="0.25">
      <c r="E788" s="144"/>
      <c r="F788" s="144"/>
    </row>
    <row r="789" spans="5:6" x14ac:dyDescent="0.25">
      <c r="E789" s="144"/>
      <c r="F789" s="144"/>
    </row>
    <row r="790" spans="5:6" x14ac:dyDescent="0.25">
      <c r="E790" s="144"/>
      <c r="F790" s="144"/>
    </row>
    <row r="791" spans="5:6" x14ac:dyDescent="0.25">
      <c r="E791" s="144"/>
      <c r="F791" s="144"/>
    </row>
    <row r="792" spans="5:6" x14ac:dyDescent="0.25">
      <c r="E792" s="144"/>
      <c r="F792" s="144"/>
    </row>
    <row r="793" spans="5:6" x14ac:dyDescent="0.25">
      <c r="E793" s="144"/>
      <c r="F793" s="144"/>
    </row>
    <row r="794" spans="5:6" x14ac:dyDescent="0.25">
      <c r="E794" s="144"/>
      <c r="F794" s="144"/>
    </row>
    <row r="795" spans="5:6" x14ac:dyDescent="0.25">
      <c r="E795" s="144"/>
      <c r="F795" s="144"/>
    </row>
    <row r="796" spans="5:6" x14ac:dyDescent="0.25">
      <c r="E796" s="144"/>
      <c r="F796" s="144"/>
    </row>
    <row r="797" spans="5:6" x14ac:dyDescent="0.25">
      <c r="E797" s="144"/>
      <c r="F797" s="144"/>
    </row>
    <row r="798" spans="5:6" x14ac:dyDescent="0.25">
      <c r="E798" s="144"/>
      <c r="F798" s="144"/>
    </row>
    <row r="799" spans="5:6" x14ac:dyDescent="0.25">
      <c r="E799" s="144"/>
      <c r="F799" s="144"/>
    </row>
    <row r="800" spans="5:6" x14ac:dyDescent="0.25">
      <c r="E800" s="144"/>
      <c r="F800" s="144"/>
    </row>
    <row r="801" spans="5:6" x14ac:dyDescent="0.25">
      <c r="E801" s="144"/>
      <c r="F801" s="144"/>
    </row>
    <row r="802" spans="5:6" x14ac:dyDescent="0.25">
      <c r="E802" s="144"/>
      <c r="F802" s="144"/>
    </row>
    <row r="803" spans="5:6" x14ac:dyDescent="0.25">
      <c r="E803" s="144"/>
      <c r="F803" s="144"/>
    </row>
    <row r="804" spans="5:6" x14ac:dyDescent="0.25">
      <c r="E804" s="144"/>
      <c r="F804" s="144"/>
    </row>
    <row r="805" spans="5:6" x14ac:dyDescent="0.25">
      <c r="E805" s="144"/>
      <c r="F805" s="144"/>
    </row>
    <row r="806" spans="5:6" x14ac:dyDescent="0.25">
      <c r="E806" s="144"/>
      <c r="F806" s="144"/>
    </row>
    <row r="807" spans="5:6" x14ac:dyDescent="0.25">
      <c r="E807" s="144"/>
      <c r="F807" s="144"/>
    </row>
    <row r="808" spans="5:6" x14ac:dyDescent="0.25">
      <c r="E808" s="144"/>
      <c r="F808" s="144"/>
    </row>
    <row r="809" spans="5:6" x14ac:dyDescent="0.25">
      <c r="E809" s="144"/>
      <c r="F809" s="144"/>
    </row>
    <row r="810" spans="5:6" x14ac:dyDescent="0.25">
      <c r="E810" s="144"/>
      <c r="F810" s="144"/>
    </row>
    <row r="811" spans="5:6" x14ac:dyDescent="0.25">
      <c r="E811" s="144"/>
      <c r="F811" s="144"/>
    </row>
    <row r="812" spans="5:6" x14ac:dyDescent="0.25">
      <c r="E812" s="144"/>
      <c r="F812" s="144"/>
    </row>
    <row r="813" spans="5:6" x14ac:dyDescent="0.25">
      <c r="E813" s="144"/>
      <c r="F813" s="144"/>
    </row>
    <row r="814" spans="5:6" x14ac:dyDescent="0.25">
      <c r="E814" s="144"/>
      <c r="F814" s="144"/>
    </row>
    <row r="815" spans="5:6" x14ac:dyDescent="0.25">
      <c r="E815" s="144"/>
      <c r="F815" s="144"/>
    </row>
    <row r="816" spans="5:6" x14ac:dyDescent="0.25">
      <c r="E816" s="144"/>
      <c r="F816" s="144"/>
    </row>
    <row r="817" spans="5:6" x14ac:dyDescent="0.25">
      <c r="E817" s="144"/>
      <c r="F817" s="144"/>
    </row>
    <row r="818" spans="5:6" x14ac:dyDescent="0.25">
      <c r="E818" s="144"/>
      <c r="F818" s="144"/>
    </row>
    <row r="819" spans="5:6" x14ac:dyDescent="0.25">
      <c r="E819" s="144"/>
      <c r="F819" s="144"/>
    </row>
    <row r="820" spans="5:6" x14ac:dyDescent="0.25">
      <c r="E820" s="144"/>
      <c r="F820" s="144"/>
    </row>
    <row r="821" spans="5:6" x14ac:dyDescent="0.25">
      <c r="E821" s="144"/>
      <c r="F821" s="144"/>
    </row>
    <row r="822" spans="5:6" x14ac:dyDescent="0.25">
      <c r="E822" s="144"/>
      <c r="F822" s="144"/>
    </row>
    <row r="823" spans="5:6" x14ac:dyDescent="0.25">
      <c r="E823" s="144"/>
      <c r="F823" s="144"/>
    </row>
    <row r="824" spans="5:6" x14ac:dyDescent="0.25">
      <c r="E824" s="144"/>
      <c r="F824" s="144"/>
    </row>
    <row r="825" spans="5:6" x14ac:dyDescent="0.25">
      <c r="E825" s="144"/>
      <c r="F825" s="144"/>
    </row>
    <row r="826" spans="5:6" x14ac:dyDescent="0.25">
      <c r="E826" s="144"/>
      <c r="F826" s="144"/>
    </row>
    <row r="827" spans="5:6" x14ac:dyDescent="0.25">
      <c r="E827" s="144"/>
      <c r="F827" s="144"/>
    </row>
    <row r="828" spans="5:6" x14ac:dyDescent="0.25">
      <c r="E828" s="144"/>
      <c r="F828" s="144"/>
    </row>
    <row r="829" spans="5:6" x14ac:dyDescent="0.25">
      <c r="E829" s="144"/>
      <c r="F829" s="144"/>
    </row>
    <row r="830" spans="5:6" x14ac:dyDescent="0.25">
      <c r="E830" s="144"/>
      <c r="F830" s="144"/>
    </row>
    <row r="831" spans="5:6" x14ac:dyDescent="0.25">
      <c r="E831" s="144"/>
      <c r="F831" s="144"/>
    </row>
    <row r="832" spans="5:6" x14ac:dyDescent="0.25">
      <c r="E832" s="144"/>
      <c r="F832" s="144"/>
    </row>
    <row r="833" spans="5:6" x14ac:dyDescent="0.25">
      <c r="E833" s="144"/>
      <c r="F833" s="144"/>
    </row>
    <row r="834" spans="5:6" x14ac:dyDescent="0.25">
      <c r="E834" s="144"/>
      <c r="F834" s="144"/>
    </row>
    <row r="835" spans="5:6" x14ac:dyDescent="0.25">
      <c r="E835" s="144"/>
      <c r="F835" s="144"/>
    </row>
    <row r="836" spans="5:6" x14ac:dyDescent="0.25">
      <c r="E836" s="144"/>
      <c r="F836" s="144"/>
    </row>
    <row r="837" spans="5:6" x14ac:dyDescent="0.25">
      <c r="E837" s="144"/>
      <c r="F837" s="144"/>
    </row>
    <row r="838" spans="5:6" x14ac:dyDescent="0.25">
      <c r="E838" s="144"/>
      <c r="F838" s="144"/>
    </row>
    <row r="839" spans="5:6" x14ac:dyDescent="0.25">
      <c r="E839" s="144"/>
      <c r="F839" s="144"/>
    </row>
    <row r="840" spans="5:6" x14ac:dyDescent="0.25">
      <c r="E840" s="144"/>
      <c r="F840" s="144"/>
    </row>
    <row r="841" spans="5:6" x14ac:dyDescent="0.25">
      <c r="E841" s="144"/>
      <c r="F841" s="144"/>
    </row>
    <row r="842" spans="5:6" x14ac:dyDescent="0.25">
      <c r="E842" s="144"/>
      <c r="F842" s="144"/>
    </row>
    <row r="843" spans="5:6" x14ac:dyDescent="0.25">
      <c r="E843" s="144"/>
      <c r="F843" s="144"/>
    </row>
    <row r="844" spans="5:6" x14ac:dyDescent="0.25">
      <c r="E844" s="144"/>
      <c r="F844" s="144"/>
    </row>
    <row r="845" spans="5:6" x14ac:dyDescent="0.25">
      <c r="E845" s="144"/>
      <c r="F845" s="144"/>
    </row>
    <row r="846" spans="5:6" x14ac:dyDescent="0.25">
      <c r="E846" s="144"/>
      <c r="F846" s="144"/>
    </row>
    <row r="847" spans="5:6" x14ac:dyDescent="0.25">
      <c r="E847" s="144"/>
      <c r="F847" s="144"/>
    </row>
    <row r="848" spans="5:6" x14ac:dyDescent="0.25">
      <c r="E848" s="144"/>
      <c r="F848" s="144"/>
    </row>
    <row r="849" spans="5:6" x14ac:dyDescent="0.25">
      <c r="E849" s="144"/>
      <c r="F849" s="144"/>
    </row>
    <row r="850" spans="5:6" x14ac:dyDescent="0.25">
      <c r="E850" s="144"/>
      <c r="F850" s="144"/>
    </row>
    <row r="851" spans="5:6" x14ac:dyDescent="0.25">
      <c r="E851" s="144"/>
      <c r="F851" s="144"/>
    </row>
    <row r="852" spans="5:6" x14ac:dyDescent="0.25">
      <c r="E852" s="144"/>
      <c r="F852" s="144"/>
    </row>
    <row r="853" spans="5:6" x14ac:dyDescent="0.25">
      <c r="E853" s="144"/>
      <c r="F853" s="144"/>
    </row>
    <row r="854" spans="5:6" x14ac:dyDescent="0.25">
      <c r="E854" s="144"/>
      <c r="F854" s="144"/>
    </row>
    <row r="855" spans="5:6" x14ac:dyDescent="0.25">
      <c r="E855" s="144"/>
      <c r="F855" s="144"/>
    </row>
    <row r="856" spans="5:6" x14ac:dyDescent="0.25">
      <c r="E856" s="144"/>
      <c r="F856" s="144"/>
    </row>
    <row r="857" spans="5:6" x14ac:dyDescent="0.25">
      <c r="E857" s="144"/>
      <c r="F857" s="144"/>
    </row>
    <row r="858" spans="5:6" x14ac:dyDescent="0.25">
      <c r="E858" s="144"/>
      <c r="F858" s="144"/>
    </row>
    <row r="859" spans="5:6" x14ac:dyDescent="0.25">
      <c r="E859" s="144"/>
      <c r="F859" s="144"/>
    </row>
    <row r="860" spans="5:6" x14ac:dyDescent="0.25">
      <c r="E860" s="144"/>
      <c r="F860" s="144"/>
    </row>
    <row r="861" spans="5:6" x14ac:dyDescent="0.25">
      <c r="E861" s="144"/>
      <c r="F861" s="144"/>
    </row>
    <row r="862" spans="5:6" x14ac:dyDescent="0.25">
      <c r="E862" s="144"/>
      <c r="F862" s="144"/>
    </row>
    <row r="863" spans="5:6" x14ac:dyDescent="0.25">
      <c r="E863" s="144"/>
      <c r="F863" s="144"/>
    </row>
    <row r="864" spans="5:6" x14ac:dyDescent="0.25">
      <c r="E864" s="144"/>
      <c r="F864" s="144"/>
    </row>
    <row r="865" spans="5:6" x14ac:dyDescent="0.25">
      <c r="E865" s="144"/>
      <c r="F865" s="144"/>
    </row>
    <row r="866" spans="5:6" x14ac:dyDescent="0.25">
      <c r="E866" s="144"/>
      <c r="F866" s="144"/>
    </row>
    <row r="867" spans="5:6" x14ac:dyDescent="0.25">
      <c r="E867" s="144"/>
      <c r="F867" s="144"/>
    </row>
    <row r="868" spans="5:6" x14ac:dyDescent="0.25">
      <c r="E868" s="144"/>
      <c r="F868" s="144"/>
    </row>
    <row r="869" spans="5:6" x14ac:dyDescent="0.25">
      <c r="E869" s="144"/>
      <c r="F869" s="144"/>
    </row>
    <row r="870" spans="5:6" x14ac:dyDescent="0.25">
      <c r="E870" s="144"/>
      <c r="F870" s="144"/>
    </row>
    <row r="871" spans="5:6" x14ac:dyDescent="0.25">
      <c r="E871" s="144"/>
      <c r="F871" s="144"/>
    </row>
    <row r="872" spans="5:6" x14ac:dyDescent="0.25">
      <c r="E872" s="144"/>
      <c r="F872" s="144"/>
    </row>
    <row r="873" spans="5:6" x14ac:dyDescent="0.25">
      <c r="E873" s="144"/>
      <c r="F873" s="144"/>
    </row>
    <row r="874" spans="5:6" x14ac:dyDescent="0.25">
      <c r="E874" s="144"/>
      <c r="F874" s="144"/>
    </row>
    <row r="875" spans="5:6" x14ac:dyDescent="0.25">
      <c r="E875" s="144"/>
      <c r="F875" s="144"/>
    </row>
    <row r="876" spans="5:6" x14ac:dyDescent="0.25">
      <c r="E876" s="144"/>
      <c r="F876" s="144"/>
    </row>
    <row r="877" spans="5:6" x14ac:dyDescent="0.25">
      <c r="E877" s="144"/>
      <c r="F877" s="144"/>
    </row>
    <row r="878" spans="5:6" x14ac:dyDescent="0.25">
      <c r="E878" s="144"/>
      <c r="F878" s="144"/>
    </row>
    <row r="879" spans="5:6" x14ac:dyDescent="0.25">
      <c r="E879" s="144"/>
      <c r="F879" s="144"/>
    </row>
    <row r="880" spans="5:6" x14ac:dyDescent="0.25">
      <c r="E880" s="144"/>
      <c r="F880" s="144"/>
    </row>
    <row r="881" spans="5:6" x14ac:dyDescent="0.25">
      <c r="E881" s="144"/>
      <c r="F881" s="144"/>
    </row>
    <row r="882" spans="5:6" x14ac:dyDescent="0.25">
      <c r="E882" s="144"/>
      <c r="F882" s="144"/>
    </row>
    <row r="883" spans="5:6" x14ac:dyDescent="0.25">
      <c r="E883" s="144"/>
      <c r="F883" s="144"/>
    </row>
    <row r="884" spans="5:6" x14ac:dyDescent="0.25">
      <c r="E884" s="144"/>
      <c r="F884" s="144"/>
    </row>
    <row r="885" spans="5:6" x14ac:dyDescent="0.25">
      <c r="E885" s="144"/>
      <c r="F885" s="144"/>
    </row>
    <row r="886" spans="5:6" x14ac:dyDescent="0.25">
      <c r="E886" s="144"/>
      <c r="F886" s="144"/>
    </row>
    <row r="887" spans="5:6" x14ac:dyDescent="0.25">
      <c r="E887" s="144"/>
      <c r="F887" s="144"/>
    </row>
    <row r="888" spans="5:6" x14ac:dyDescent="0.25">
      <c r="E888" s="144"/>
      <c r="F888" s="144"/>
    </row>
    <row r="889" spans="5:6" x14ac:dyDescent="0.25">
      <c r="E889" s="144"/>
      <c r="F889" s="144"/>
    </row>
    <row r="890" spans="5:6" x14ac:dyDescent="0.25">
      <c r="E890" s="144"/>
      <c r="F890" s="144"/>
    </row>
    <row r="891" spans="5:6" x14ac:dyDescent="0.25">
      <c r="E891" s="144"/>
      <c r="F891" s="144"/>
    </row>
    <row r="892" spans="5:6" x14ac:dyDescent="0.25">
      <c r="E892" s="144"/>
      <c r="F892" s="144"/>
    </row>
    <row r="893" spans="5:6" x14ac:dyDescent="0.25">
      <c r="E893" s="144"/>
      <c r="F893" s="144"/>
    </row>
    <row r="894" spans="5:6" x14ac:dyDescent="0.25">
      <c r="E894" s="144"/>
      <c r="F894" s="144"/>
    </row>
    <row r="895" spans="5:6" x14ac:dyDescent="0.25">
      <c r="E895" s="144"/>
      <c r="F895" s="144"/>
    </row>
    <row r="896" spans="5:6" x14ac:dyDescent="0.25">
      <c r="E896" s="144"/>
      <c r="F896" s="144"/>
    </row>
    <row r="897" spans="5:6" x14ac:dyDescent="0.25">
      <c r="E897" s="144"/>
      <c r="F897" s="144"/>
    </row>
    <row r="898" spans="5:6" x14ac:dyDescent="0.25">
      <c r="E898" s="144"/>
      <c r="F898" s="144"/>
    </row>
    <row r="899" spans="5:6" x14ac:dyDescent="0.25">
      <c r="E899" s="144"/>
      <c r="F899" s="144"/>
    </row>
    <row r="900" spans="5:6" x14ac:dyDescent="0.25">
      <c r="E900" s="144"/>
      <c r="F900" s="144"/>
    </row>
    <row r="901" spans="5:6" x14ac:dyDescent="0.25">
      <c r="E901" s="144"/>
      <c r="F901" s="144"/>
    </row>
    <row r="902" spans="5:6" x14ac:dyDescent="0.25">
      <c r="E902" s="144"/>
      <c r="F902" s="144"/>
    </row>
    <row r="903" spans="5:6" x14ac:dyDescent="0.25">
      <c r="E903" s="144"/>
      <c r="F903" s="144"/>
    </row>
    <row r="904" spans="5:6" x14ac:dyDescent="0.25">
      <c r="E904" s="144"/>
      <c r="F904" s="144"/>
    </row>
    <row r="905" spans="5:6" x14ac:dyDescent="0.25">
      <c r="E905" s="144"/>
      <c r="F905" s="144"/>
    </row>
    <row r="906" spans="5:6" x14ac:dyDescent="0.25">
      <c r="E906" s="144"/>
      <c r="F906" s="144"/>
    </row>
    <row r="907" spans="5:6" x14ac:dyDescent="0.25">
      <c r="E907" s="144"/>
      <c r="F907" s="144"/>
    </row>
    <row r="908" spans="5:6" x14ac:dyDescent="0.25">
      <c r="E908" s="144"/>
      <c r="F908" s="144"/>
    </row>
    <row r="909" spans="5:6" x14ac:dyDescent="0.25">
      <c r="E909" s="144"/>
      <c r="F909" s="144"/>
    </row>
    <row r="910" spans="5:6" x14ac:dyDescent="0.25">
      <c r="E910" s="144"/>
      <c r="F910" s="144"/>
    </row>
    <row r="911" spans="5:6" x14ac:dyDescent="0.25">
      <c r="E911" s="144"/>
      <c r="F911" s="144"/>
    </row>
    <row r="912" spans="5:6" x14ac:dyDescent="0.25">
      <c r="E912" s="144"/>
      <c r="F912" s="144"/>
    </row>
    <row r="913" spans="5:6" x14ac:dyDescent="0.25">
      <c r="E913" s="144"/>
      <c r="F913" s="144"/>
    </row>
    <row r="914" spans="5:6" x14ac:dyDescent="0.25">
      <c r="E914" s="144"/>
      <c r="F914" s="144"/>
    </row>
    <row r="915" spans="5:6" x14ac:dyDescent="0.25">
      <c r="E915" s="144"/>
      <c r="F915" s="144"/>
    </row>
    <row r="916" spans="5:6" x14ac:dyDescent="0.25">
      <c r="E916" s="144"/>
      <c r="F916" s="144"/>
    </row>
    <row r="917" spans="5:6" x14ac:dyDescent="0.25">
      <c r="E917" s="144"/>
      <c r="F917" s="144"/>
    </row>
    <row r="918" spans="5:6" x14ac:dyDescent="0.25">
      <c r="E918" s="144"/>
      <c r="F918" s="144"/>
    </row>
    <row r="919" spans="5:6" x14ac:dyDescent="0.25">
      <c r="E919" s="144"/>
      <c r="F919" s="144"/>
    </row>
    <row r="920" spans="5:6" x14ac:dyDescent="0.25">
      <c r="E920" s="144"/>
      <c r="F920" s="144"/>
    </row>
    <row r="921" spans="5:6" x14ac:dyDescent="0.25">
      <c r="E921" s="144"/>
      <c r="F921" s="144"/>
    </row>
    <row r="922" spans="5:6" x14ac:dyDescent="0.25">
      <c r="E922" s="144"/>
      <c r="F922" s="144"/>
    </row>
    <row r="923" spans="5:6" x14ac:dyDescent="0.25">
      <c r="E923" s="144"/>
      <c r="F923" s="144"/>
    </row>
    <row r="924" spans="5:6" x14ac:dyDescent="0.25">
      <c r="E924" s="144"/>
      <c r="F924" s="144"/>
    </row>
    <row r="925" spans="5:6" x14ac:dyDescent="0.25">
      <c r="E925" s="144"/>
      <c r="F925" s="144"/>
    </row>
    <row r="926" spans="5:6" x14ac:dyDescent="0.25">
      <c r="E926" s="144"/>
      <c r="F926" s="144"/>
    </row>
    <row r="927" spans="5:6" x14ac:dyDescent="0.25">
      <c r="E927" s="144"/>
      <c r="F927" s="144"/>
    </row>
    <row r="928" spans="5:6" x14ac:dyDescent="0.25">
      <c r="E928" s="144"/>
      <c r="F928" s="144"/>
    </row>
    <row r="929" spans="5:6" x14ac:dyDescent="0.25">
      <c r="E929" s="144"/>
      <c r="F929" s="144"/>
    </row>
    <row r="930" spans="5:6" x14ac:dyDescent="0.25">
      <c r="E930" s="144"/>
      <c r="F930" s="144"/>
    </row>
    <row r="931" spans="5:6" x14ac:dyDescent="0.25">
      <c r="E931" s="144"/>
      <c r="F931" s="144"/>
    </row>
    <row r="932" spans="5:6" x14ac:dyDescent="0.25">
      <c r="E932" s="144"/>
      <c r="F932" s="144"/>
    </row>
    <row r="933" spans="5:6" x14ac:dyDescent="0.25">
      <c r="E933" s="144"/>
      <c r="F933" s="144"/>
    </row>
    <row r="934" spans="5:6" x14ac:dyDescent="0.25">
      <c r="E934" s="144"/>
      <c r="F934" s="144"/>
    </row>
    <row r="935" spans="5:6" x14ac:dyDescent="0.25">
      <c r="E935" s="144"/>
      <c r="F935" s="144"/>
    </row>
    <row r="936" spans="5:6" x14ac:dyDescent="0.25">
      <c r="E936" s="144"/>
      <c r="F936" s="144"/>
    </row>
    <row r="937" spans="5:6" x14ac:dyDescent="0.25">
      <c r="E937" s="144"/>
      <c r="F937" s="144"/>
    </row>
    <row r="938" spans="5:6" x14ac:dyDescent="0.25">
      <c r="E938" s="144"/>
      <c r="F938" s="144"/>
    </row>
    <row r="939" spans="5:6" x14ac:dyDescent="0.25">
      <c r="E939" s="144"/>
      <c r="F939" s="144"/>
    </row>
    <row r="940" spans="5:6" x14ac:dyDescent="0.25">
      <c r="E940" s="144"/>
      <c r="F940" s="144"/>
    </row>
    <row r="941" spans="5:6" x14ac:dyDescent="0.25">
      <c r="E941" s="144"/>
      <c r="F941" s="144"/>
    </row>
    <row r="942" spans="5:6" x14ac:dyDescent="0.25">
      <c r="E942" s="144"/>
      <c r="F942" s="144"/>
    </row>
    <row r="943" spans="5:6" x14ac:dyDescent="0.25">
      <c r="E943" s="144"/>
      <c r="F943" s="144"/>
    </row>
    <row r="944" spans="5:6" x14ac:dyDescent="0.25">
      <c r="E944" s="144"/>
      <c r="F944" s="144"/>
    </row>
    <row r="945" spans="5:6" x14ac:dyDescent="0.25">
      <c r="E945" s="144"/>
      <c r="F945" s="144"/>
    </row>
    <row r="946" spans="5:6" x14ac:dyDescent="0.25">
      <c r="E946" s="144"/>
      <c r="F946" s="144"/>
    </row>
    <row r="947" spans="5:6" x14ac:dyDescent="0.25">
      <c r="E947" s="144"/>
      <c r="F947" s="144"/>
    </row>
    <row r="948" spans="5:6" x14ac:dyDescent="0.25">
      <c r="E948" s="144"/>
      <c r="F948" s="144"/>
    </row>
    <row r="949" spans="5:6" x14ac:dyDescent="0.25">
      <c r="E949" s="144"/>
      <c r="F949" s="144"/>
    </row>
    <row r="950" spans="5:6" x14ac:dyDescent="0.25">
      <c r="E950" s="144"/>
      <c r="F950" s="144"/>
    </row>
    <row r="951" spans="5:6" x14ac:dyDescent="0.25">
      <c r="E951" s="144"/>
      <c r="F951" s="144"/>
    </row>
    <row r="952" spans="5:6" x14ac:dyDescent="0.25">
      <c r="E952" s="144"/>
      <c r="F952" s="144"/>
    </row>
    <row r="953" spans="5:6" x14ac:dyDescent="0.25">
      <c r="E953" s="144"/>
      <c r="F953" s="144"/>
    </row>
    <row r="954" spans="5:6" x14ac:dyDescent="0.25">
      <c r="E954" s="144"/>
      <c r="F954" s="144"/>
    </row>
    <row r="955" spans="5:6" x14ac:dyDescent="0.25">
      <c r="E955" s="144"/>
      <c r="F955" s="144"/>
    </row>
    <row r="956" spans="5:6" x14ac:dyDescent="0.25">
      <c r="E956" s="144"/>
      <c r="F956" s="144"/>
    </row>
    <row r="957" spans="5:6" x14ac:dyDescent="0.25">
      <c r="E957" s="144"/>
      <c r="F957" s="144"/>
    </row>
    <row r="958" spans="5:6" x14ac:dyDescent="0.25">
      <c r="E958" s="144"/>
      <c r="F958" s="144"/>
    </row>
    <row r="959" spans="5:6" x14ac:dyDescent="0.25">
      <c r="E959" s="144"/>
      <c r="F959" s="144"/>
    </row>
    <row r="960" spans="5:6" x14ac:dyDescent="0.25">
      <c r="E960" s="144"/>
      <c r="F960" s="144"/>
    </row>
    <row r="961" spans="5:6" x14ac:dyDescent="0.25">
      <c r="E961" s="144"/>
      <c r="F961" s="144"/>
    </row>
    <row r="962" spans="5:6" x14ac:dyDescent="0.25">
      <c r="E962" s="144"/>
      <c r="F962" s="144"/>
    </row>
    <row r="963" spans="5:6" x14ac:dyDescent="0.25">
      <c r="E963" s="144"/>
      <c r="F963" s="144"/>
    </row>
    <row r="964" spans="5:6" x14ac:dyDescent="0.25">
      <c r="E964" s="144"/>
      <c r="F964" s="144"/>
    </row>
    <row r="965" spans="5:6" x14ac:dyDescent="0.25">
      <c r="E965" s="144"/>
      <c r="F965" s="144"/>
    </row>
    <row r="966" spans="5:6" x14ac:dyDescent="0.25">
      <c r="E966" s="144"/>
      <c r="F966" s="144"/>
    </row>
    <row r="967" spans="5:6" x14ac:dyDescent="0.25">
      <c r="E967" s="144"/>
      <c r="F967" s="144"/>
    </row>
    <row r="968" spans="5:6" x14ac:dyDescent="0.25">
      <c r="E968" s="144"/>
      <c r="F968" s="144"/>
    </row>
    <row r="969" spans="5:6" x14ac:dyDescent="0.25">
      <c r="E969" s="144"/>
      <c r="F969" s="144"/>
    </row>
    <row r="970" spans="5:6" x14ac:dyDescent="0.25">
      <c r="E970" s="144"/>
      <c r="F970" s="144"/>
    </row>
    <row r="971" spans="5:6" x14ac:dyDescent="0.25">
      <c r="E971" s="144"/>
      <c r="F971" s="144"/>
    </row>
    <row r="972" spans="5:6" x14ac:dyDescent="0.25">
      <c r="E972" s="144"/>
      <c r="F972" s="144"/>
    </row>
    <row r="973" spans="5:6" x14ac:dyDescent="0.25">
      <c r="E973" s="144"/>
      <c r="F973" s="144"/>
    </row>
    <row r="974" spans="5:6" x14ac:dyDescent="0.25">
      <c r="E974" s="144"/>
      <c r="F974" s="144"/>
    </row>
    <row r="975" spans="5:6" x14ac:dyDescent="0.25">
      <c r="E975" s="144"/>
      <c r="F975" s="144"/>
    </row>
    <row r="976" spans="5:6" x14ac:dyDescent="0.25">
      <c r="E976" s="144"/>
      <c r="F976" s="144"/>
    </row>
    <row r="977" spans="5:6" x14ac:dyDescent="0.25">
      <c r="E977" s="144"/>
      <c r="F977" s="144"/>
    </row>
    <row r="978" spans="5:6" x14ac:dyDescent="0.25">
      <c r="E978" s="144"/>
      <c r="F978" s="144"/>
    </row>
    <row r="979" spans="5:6" x14ac:dyDescent="0.25">
      <c r="E979" s="144"/>
      <c r="F979" s="144"/>
    </row>
    <row r="980" spans="5:6" x14ac:dyDescent="0.25">
      <c r="E980" s="144"/>
      <c r="F980" s="144"/>
    </row>
    <row r="981" spans="5:6" x14ac:dyDescent="0.25">
      <c r="E981" s="144"/>
      <c r="F981" s="144"/>
    </row>
    <row r="982" spans="5:6" x14ac:dyDescent="0.25">
      <c r="E982" s="144"/>
      <c r="F982" s="144"/>
    </row>
    <row r="983" spans="5:6" x14ac:dyDescent="0.25">
      <c r="E983" s="144"/>
      <c r="F983" s="144"/>
    </row>
    <row r="984" spans="5:6" x14ac:dyDescent="0.25">
      <c r="E984" s="144"/>
      <c r="F984" s="144"/>
    </row>
    <row r="985" spans="5:6" x14ac:dyDescent="0.25">
      <c r="E985" s="144"/>
      <c r="F985" s="144"/>
    </row>
    <row r="986" spans="5:6" x14ac:dyDescent="0.25">
      <c r="E986" s="144"/>
      <c r="F986" s="144"/>
    </row>
    <row r="987" spans="5:6" x14ac:dyDescent="0.25">
      <c r="E987" s="144"/>
      <c r="F987" s="144"/>
    </row>
    <row r="988" spans="5:6" x14ac:dyDescent="0.25">
      <c r="E988" s="144"/>
      <c r="F988" s="144"/>
    </row>
    <row r="989" spans="5:6" x14ac:dyDescent="0.25">
      <c r="E989" s="144"/>
      <c r="F989" s="144"/>
    </row>
    <row r="990" spans="5:6" x14ac:dyDescent="0.25">
      <c r="E990" s="144"/>
      <c r="F990" s="144"/>
    </row>
    <row r="991" spans="5:6" x14ac:dyDescent="0.25">
      <c r="E991" s="144"/>
      <c r="F991" s="144"/>
    </row>
    <row r="992" spans="5:6" x14ac:dyDescent="0.25">
      <c r="E992" s="144"/>
      <c r="F992" s="144"/>
    </row>
    <row r="993" spans="5:6" x14ac:dyDescent="0.25">
      <c r="E993" s="144"/>
      <c r="F993" s="144"/>
    </row>
    <row r="994" spans="5:6" x14ac:dyDescent="0.25">
      <c r="E994" s="144"/>
      <c r="F994" s="144"/>
    </row>
    <row r="995" spans="5:6" x14ac:dyDescent="0.25">
      <c r="E995" s="144"/>
      <c r="F995" s="144"/>
    </row>
    <row r="996" spans="5:6" x14ac:dyDescent="0.25">
      <c r="E996" s="144"/>
      <c r="F996" s="144"/>
    </row>
    <row r="997" spans="5:6" x14ac:dyDescent="0.25">
      <c r="E997" s="144"/>
      <c r="F997" s="144"/>
    </row>
    <row r="998" spans="5:6" x14ac:dyDescent="0.25">
      <c r="E998" s="144"/>
      <c r="F998" s="144"/>
    </row>
    <row r="999" spans="5:6" x14ac:dyDescent="0.25">
      <c r="E999" s="144"/>
      <c r="F999" s="144"/>
    </row>
    <row r="1000" spans="5:6" x14ac:dyDescent="0.25">
      <c r="E1000" s="144"/>
      <c r="F1000" s="144"/>
    </row>
    <row r="1001" spans="5:6" x14ac:dyDescent="0.25">
      <c r="E1001" s="144"/>
      <c r="F1001" s="144"/>
    </row>
    <row r="1002" spans="5:6" x14ac:dyDescent="0.25">
      <c r="E1002" s="144"/>
      <c r="F1002" s="144"/>
    </row>
    <row r="1003" spans="5:6" x14ac:dyDescent="0.25">
      <c r="E1003" s="144"/>
      <c r="F1003" s="144"/>
    </row>
    <row r="1004" spans="5:6" x14ac:dyDescent="0.25">
      <c r="E1004" s="144"/>
      <c r="F1004" s="144"/>
    </row>
    <row r="1005" spans="5:6" x14ac:dyDescent="0.25">
      <c r="E1005" s="144"/>
      <c r="F1005" s="144"/>
    </row>
    <row r="1006" spans="5:6" x14ac:dyDescent="0.25">
      <c r="E1006" s="144"/>
      <c r="F1006" s="144"/>
    </row>
    <row r="1007" spans="5:6" x14ac:dyDescent="0.25">
      <c r="E1007" s="144"/>
      <c r="F1007" s="144"/>
    </row>
    <row r="1008" spans="5:6" x14ac:dyDescent="0.25">
      <c r="E1008" s="144"/>
      <c r="F1008" s="144"/>
    </row>
    <row r="1009" spans="5:6" x14ac:dyDescent="0.25">
      <c r="E1009" s="144"/>
      <c r="F1009" s="144"/>
    </row>
    <row r="1010" spans="5:6" x14ac:dyDescent="0.25">
      <c r="E1010" s="144"/>
      <c r="F1010" s="144"/>
    </row>
    <row r="1011" spans="5:6" x14ac:dyDescent="0.25">
      <c r="E1011" s="144"/>
      <c r="F1011" s="144"/>
    </row>
    <row r="1012" spans="5:6" x14ac:dyDescent="0.25">
      <c r="E1012" s="144"/>
      <c r="F1012" s="144"/>
    </row>
    <row r="1013" spans="5:6" x14ac:dyDescent="0.25">
      <c r="E1013" s="144"/>
      <c r="F1013" s="144"/>
    </row>
    <row r="1014" spans="5:6" x14ac:dyDescent="0.25">
      <c r="E1014" s="144"/>
      <c r="F1014" s="144"/>
    </row>
    <row r="1015" spans="5:6" x14ac:dyDescent="0.25">
      <c r="E1015" s="144"/>
      <c r="F1015" s="144"/>
    </row>
    <row r="1016" spans="5:6" x14ac:dyDescent="0.25">
      <c r="E1016" s="144"/>
      <c r="F1016" s="144"/>
    </row>
    <row r="1017" spans="5:6" x14ac:dyDescent="0.25">
      <c r="E1017" s="144"/>
      <c r="F1017" s="144"/>
    </row>
    <row r="1018" spans="5:6" x14ac:dyDescent="0.25">
      <c r="E1018" s="144"/>
      <c r="F1018" s="144"/>
    </row>
    <row r="1019" spans="5:6" x14ac:dyDescent="0.25">
      <c r="E1019" s="144"/>
      <c r="F1019" s="144"/>
    </row>
    <row r="1020" spans="5:6" x14ac:dyDescent="0.25">
      <c r="E1020" s="144"/>
      <c r="F1020" s="144"/>
    </row>
    <row r="1021" spans="5:6" x14ac:dyDescent="0.25">
      <c r="E1021" s="144"/>
      <c r="F1021" s="144"/>
    </row>
    <row r="1022" spans="5:6" x14ac:dyDescent="0.25">
      <c r="E1022" s="144"/>
      <c r="F1022" s="144"/>
    </row>
    <row r="1023" spans="5:6" x14ac:dyDescent="0.25">
      <c r="E1023" s="144"/>
      <c r="F1023" s="144"/>
    </row>
    <row r="1024" spans="5:6" x14ac:dyDescent="0.25">
      <c r="E1024" s="144"/>
      <c r="F1024" s="144"/>
    </row>
    <row r="1025" spans="5:6" x14ac:dyDescent="0.25">
      <c r="E1025" s="144"/>
      <c r="F1025" s="144"/>
    </row>
    <row r="1026" spans="5:6" x14ac:dyDescent="0.25">
      <c r="E1026" s="144"/>
      <c r="F1026" s="144"/>
    </row>
    <row r="1027" spans="5:6" x14ac:dyDescent="0.25">
      <c r="E1027" s="144"/>
      <c r="F1027" s="144"/>
    </row>
    <row r="1028" spans="5:6" x14ac:dyDescent="0.25">
      <c r="E1028" s="144"/>
      <c r="F1028" s="144"/>
    </row>
    <row r="1029" spans="5:6" x14ac:dyDescent="0.25">
      <c r="E1029" s="144"/>
      <c r="F1029" s="144"/>
    </row>
    <row r="1030" spans="5:6" x14ac:dyDescent="0.25">
      <c r="E1030" s="144"/>
      <c r="F1030" s="144"/>
    </row>
    <row r="1031" spans="5:6" x14ac:dyDescent="0.25">
      <c r="E1031" s="144"/>
      <c r="F1031" s="144"/>
    </row>
    <row r="1032" spans="5:6" x14ac:dyDescent="0.25">
      <c r="E1032" s="144"/>
      <c r="F1032" s="144"/>
    </row>
    <row r="1033" spans="5:6" x14ac:dyDescent="0.25">
      <c r="E1033" s="144"/>
      <c r="F1033" s="144"/>
    </row>
    <row r="1034" spans="5:6" x14ac:dyDescent="0.25">
      <c r="E1034" s="144"/>
      <c r="F1034" s="144"/>
    </row>
    <row r="1035" spans="5:6" x14ac:dyDescent="0.25">
      <c r="E1035" s="144"/>
      <c r="F1035" s="144"/>
    </row>
    <row r="1036" spans="5:6" x14ac:dyDescent="0.25">
      <c r="E1036" s="144"/>
      <c r="F1036" s="144"/>
    </row>
    <row r="1037" spans="5:6" x14ac:dyDescent="0.25">
      <c r="E1037" s="144"/>
      <c r="F1037" s="144"/>
    </row>
    <row r="1038" spans="5:6" x14ac:dyDescent="0.25">
      <c r="E1038" s="144"/>
      <c r="F1038" s="144"/>
    </row>
    <row r="1039" spans="5:6" x14ac:dyDescent="0.25">
      <c r="E1039" s="144"/>
      <c r="F1039" s="144"/>
    </row>
    <row r="1040" spans="5:6" x14ac:dyDescent="0.25">
      <c r="E1040" s="144"/>
      <c r="F1040" s="144"/>
    </row>
    <row r="1041" spans="5:6" x14ac:dyDescent="0.25">
      <c r="E1041" s="144"/>
      <c r="F1041" s="144"/>
    </row>
    <row r="1042" spans="5:6" x14ac:dyDescent="0.25">
      <c r="E1042" s="144"/>
      <c r="F1042" s="144"/>
    </row>
    <row r="1043" spans="5:6" x14ac:dyDescent="0.25">
      <c r="E1043" s="144"/>
      <c r="F1043" s="144"/>
    </row>
    <row r="1044" spans="5:6" x14ac:dyDescent="0.25">
      <c r="E1044" s="144"/>
      <c r="F1044" s="144"/>
    </row>
    <row r="1045" spans="5:6" x14ac:dyDescent="0.25">
      <c r="E1045" s="144"/>
      <c r="F1045" s="144"/>
    </row>
    <row r="1046" spans="5:6" x14ac:dyDescent="0.25">
      <c r="E1046" s="144"/>
      <c r="F1046" s="144"/>
    </row>
    <row r="1047" spans="5:6" x14ac:dyDescent="0.25">
      <c r="E1047" s="144"/>
      <c r="F1047" s="144"/>
    </row>
    <row r="1048" spans="5:6" x14ac:dyDescent="0.25">
      <c r="E1048" s="144"/>
      <c r="F1048" s="144"/>
    </row>
    <row r="1049" spans="5:6" x14ac:dyDescent="0.25">
      <c r="E1049" s="144"/>
      <c r="F1049" s="144"/>
    </row>
    <row r="1050" spans="5:6" x14ac:dyDescent="0.25">
      <c r="E1050" s="144"/>
      <c r="F1050" s="144"/>
    </row>
    <row r="1051" spans="5:6" x14ac:dyDescent="0.25">
      <c r="E1051" s="144"/>
      <c r="F1051" s="144"/>
    </row>
    <row r="1052" spans="5:6" x14ac:dyDescent="0.25">
      <c r="E1052" s="144"/>
      <c r="F1052" s="144"/>
    </row>
    <row r="1053" spans="5:6" x14ac:dyDescent="0.25">
      <c r="E1053" s="144"/>
      <c r="F1053" s="144"/>
    </row>
    <row r="1054" spans="5:6" x14ac:dyDescent="0.25">
      <c r="E1054" s="144"/>
      <c r="F1054" s="144"/>
    </row>
    <row r="1055" spans="5:6" x14ac:dyDescent="0.25">
      <c r="E1055" s="144"/>
      <c r="F1055" s="144"/>
    </row>
    <row r="1056" spans="5:6" x14ac:dyDescent="0.25">
      <c r="E1056" s="144"/>
      <c r="F1056" s="144"/>
    </row>
    <row r="1057" spans="5:6" x14ac:dyDescent="0.25">
      <c r="E1057" s="144"/>
      <c r="F1057" s="144"/>
    </row>
    <row r="1058" spans="5:6" x14ac:dyDescent="0.25">
      <c r="E1058" s="144"/>
      <c r="F1058" s="144"/>
    </row>
    <row r="1059" spans="5:6" x14ac:dyDescent="0.25">
      <c r="E1059" s="144"/>
      <c r="F1059" s="144"/>
    </row>
    <row r="1060" spans="5:6" x14ac:dyDescent="0.25">
      <c r="E1060" s="144"/>
      <c r="F1060" s="144"/>
    </row>
    <row r="1061" spans="5:6" x14ac:dyDescent="0.25">
      <c r="E1061" s="144"/>
      <c r="F1061" s="144"/>
    </row>
    <row r="1062" spans="5:6" x14ac:dyDescent="0.25">
      <c r="E1062" s="144"/>
      <c r="F1062" s="144"/>
    </row>
    <row r="1063" spans="5:6" x14ac:dyDescent="0.25">
      <c r="E1063" s="144"/>
      <c r="F1063" s="144"/>
    </row>
    <row r="1064" spans="5:6" x14ac:dyDescent="0.25">
      <c r="E1064" s="144"/>
      <c r="F1064" s="144"/>
    </row>
    <row r="1065" spans="5:6" x14ac:dyDescent="0.25">
      <c r="E1065" s="144"/>
      <c r="F1065" s="144"/>
    </row>
    <row r="1066" spans="5:6" x14ac:dyDescent="0.25">
      <c r="E1066" s="144"/>
      <c r="F1066" s="144"/>
    </row>
    <row r="1067" spans="5:6" x14ac:dyDescent="0.25">
      <c r="E1067" s="144"/>
      <c r="F1067" s="144"/>
    </row>
    <row r="1068" spans="5:6" x14ac:dyDescent="0.25">
      <c r="E1068" s="144"/>
      <c r="F1068" s="144"/>
    </row>
    <row r="1069" spans="5:6" x14ac:dyDescent="0.25">
      <c r="E1069" s="144"/>
      <c r="F1069" s="144"/>
    </row>
    <row r="1070" spans="5:6" x14ac:dyDescent="0.25">
      <c r="E1070" s="144"/>
      <c r="F1070" s="144"/>
    </row>
    <row r="1071" spans="5:6" x14ac:dyDescent="0.25">
      <c r="E1071" s="144"/>
      <c r="F1071" s="144"/>
    </row>
    <row r="1072" spans="5:6" x14ac:dyDescent="0.25">
      <c r="E1072" s="144"/>
      <c r="F1072" s="144"/>
    </row>
    <row r="1073" spans="5:6" x14ac:dyDescent="0.25">
      <c r="E1073" s="144"/>
      <c r="F1073" s="144"/>
    </row>
    <row r="1074" spans="5:6" x14ac:dyDescent="0.25">
      <c r="E1074" s="144"/>
      <c r="F1074" s="144"/>
    </row>
    <row r="1075" spans="5:6" x14ac:dyDescent="0.25">
      <c r="E1075" s="144"/>
      <c r="F1075" s="144"/>
    </row>
    <row r="1076" spans="5:6" x14ac:dyDescent="0.25">
      <c r="E1076" s="144"/>
      <c r="F1076" s="144"/>
    </row>
    <row r="1077" spans="5:6" x14ac:dyDescent="0.25">
      <c r="E1077" s="144"/>
      <c r="F1077" s="144"/>
    </row>
    <row r="1078" spans="5:6" x14ac:dyDescent="0.25">
      <c r="E1078" s="144"/>
      <c r="F1078" s="144"/>
    </row>
    <row r="1079" spans="5:6" x14ac:dyDescent="0.25">
      <c r="E1079" s="144"/>
      <c r="F1079" s="144"/>
    </row>
    <row r="1080" spans="5:6" x14ac:dyDescent="0.25">
      <c r="E1080" s="144"/>
      <c r="F1080" s="144"/>
    </row>
    <row r="1081" spans="5:6" x14ac:dyDescent="0.25">
      <c r="E1081" s="144"/>
      <c r="F1081" s="144"/>
    </row>
    <row r="1082" spans="5:6" x14ac:dyDescent="0.25">
      <c r="E1082" s="144"/>
      <c r="F1082" s="144"/>
    </row>
    <row r="1083" spans="5:6" x14ac:dyDescent="0.25">
      <c r="E1083" s="144"/>
      <c r="F1083" s="144"/>
    </row>
    <row r="1084" spans="5:6" x14ac:dyDescent="0.25">
      <c r="E1084" s="144"/>
      <c r="F1084" s="144"/>
    </row>
    <row r="1085" spans="5:6" x14ac:dyDescent="0.25">
      <c r="E1085" s="144"/>
      <c r="F1085" s="144"/>
    </row>
    <row r="1086" spans="5:6" x14ac:dyDescent="0.25">
      <c r="E1086" s="144"/>
      <c r="F1086" s="144"/>
    </row>
    <row r="1087" spans="5:6" x14ac:dyDescent="0.25">
      <c r="E1087" s="144"/>
      <c r="F1087" s="144"/>
    </row>
    <row r="1088" spans="5:6" x14ac:dyDescent="0.25">
      <c r="E1088" s="144"/>
      <c r="F1088" s="144"/>
    </row>
    <row r="1089" spans="5:6" x14ac:dyDescent="0.25">
      <c r="E1089" s="144"/>
      <c r="F1089" s="144"/>
    </row>
    <row r="1090" spans="5:6" x14ac:dyDescent="0.25">
      <c r="E1090" s="144"/>
      <c r="F1090" s="144"/>
    </row>
    <row r="1091" spans="5:6" x14ac:dyDescent="0.25">
      <c r="E1091" s="144"/>
      <c r="F1091" s="144"/>
    </row>
    <row r="1092" spans="5:6" x14ac:dyDescent="0.25">
      <c r="E1092" s="144"/>
      <c r="F1092" s="144"/>
    </row>
    <row r="1093" spans="5:6" x14ac:dyDescent="0.25">
      <c r="E1093" s="144"/>
      <c r="F1093" s="144"/>
    </row>
    <row r="1094" spans="5:6" x14ac:dyDescent="0.25">
      <c r="E1094" s="144"/>
      <c r="F1094" s="144"/>
    </row>
    <row r="1095" spans="5:6" x14ac:dyDescent="0.25">
      <c r="E1095" s="144"/>
      <c r="F1095" s="144"/>
    </row>
    <row r="1096" spans="5:6" x14ac:dyDescent="0.25">
      <c r="E1096" s="144"/>
      <c r="F1096" s="144"/>
    </row>
    <row r="1097" spans="5:6" x14ac:dyDescent="0.25">
      <c r="E1097" s="144"/>
      <c r="F1097" s="144"/>
    </row>
    <row r="1098" spans="5:6" x14ac:dyDescent="0.25">
      <c r="E1098" s="144"/>
      <c r="F1098" s="144"/>
    </row>
    <row r="1099" spans="5:6" x14ac:dyDescent="0.25">
      <c r="E1099" s="144"/>
      <c r="F1099" s="144"/>
    </row>
    <row r="1100" spans="5:6" x14ac:dyDescent="0.25">
      <c r="E1100" s="144"/>
      <c r="F1100" s="144"/>
    </row>
    <row r="1101" spans="5:6" x14ac:dyDescent="0.25">
      <c r="E1101" s="144"/>
      <c r="F1101" s="144"/>
    </row>
    <row r="1102" spans="5:6" x14ac:dyDescent="0.25">
      <c r="E1102" s="144"/>
      <c r="F1102" s="144"/>
    </row>
  </sheetData>
  <mergeCells count="4">
    <mergeCell ref="C58:C59"/>
    <mergeCell ref="B3:H3"/>
    <mergeCell ref="I3:Q3"/>
    <mergeCell ref="R3:S3"/>
  </mergeCells>
  <phoneticPr fontId="0" type="noConversion"/>
  <pageMargins left="0.75" right="0.75" top="1" bottom="1" header="0.5" footer="0.5"/>
  <pageSetup scale="29" orientation="portrait" horizontalDpi="300" verticalDpi="300" r:id="rId1"/>
  <headerFooter alignWithMargins="0">
    <oddHeader>&amp;R&amp;D&amp;LReclaim 7.0 Project: Hope Bay - P2 Boston Mine</oddHeader>
    <oddFooter>&amp;L&amp;F&amp;R&amp;P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125</vt:i4>
      </vt:variant>
    </vt:vector>
  </HeadingPairs>
  <TitlesOfParts>
    <vt:vector size="138" baseType="lpstr">
      <vt:lpstr>Summary</vt:lpstr>
      <vt:lpstr>UG Mine</vt:lpstr>
      <vt:lpstr>Tailings</vt:lpstr>
      <vt:lpstr>Rock Pile</vt:lpstr>
      <vt:lpstr>Chemicals</vt:lpstr>
      <vt:lpstr>Bldgs &amp; Equip</vt:lpstr>
      <vt:lpstr>PostClosure</vt:lpstr>
      <vt:lpstr>ICM</vt:lpstr>
      <vt:lpstr>Mobilization</vt:lpstr>
      <vt:lpstr>Open Pit</vt:lpstr>
      <vt:lpstr>Water Management</vt:lpstr>
      <vt:lpstr>Water Treatment</vt:lpstr>
      <vt:lpstr>Unit_Costs</vt:lpstr>
      <vt:lpstr>AnnualTreat1Cost</vt:lpstr>
      <vt:lpstr>Bldg1CostCode</vt:lpstr>
      <vt:lpstr>Bldg1LandTotal</vt:lpstr>
      <vt:lpstr>Bldg1Name</vt:lpstr>
      <vt:lpstr>Bldg1Notes</vt:lpstr>
      <vt:lpstr>Bldg1PercentLand</vt:lpstr>
      <vt:lpstr>Bldg1Qty</vt:lpstr>
      <vt:lpstr>Bldg1Total</vt:lpstr>
      <vt:lpstr>Bldg1WaterTotal</vt:lpstr>
      <vt:lpstr>BldgCount</vt:lpstr>
      <vt:lpstr>Summary!BldgSum</vt:lpstr>
      <vt:lpstr>Chem1CostCode</vt:lpstr>
      <vt:lpstr>Chem1LandTotal</vt:lpstr>
      <vt:lpstr>Chem1Name</vt:lpstr>
      <vt:lpstr>Chem1Notes</vt:lpstr>
      <vt:lpstr>Chem1PercentLand</vt:lpstr>
      <vt:lpstr>Chem1Qty</vt:lpstr>
      <vt:lpstr>Chem1Total</vt:lpstr>
      <vt:lpstr>Chem1WaterTotal</vt:lpstr>
      <vt:lpstr>ChemCount</vt:lpstr>
      <vt:lpstr>Summary!ChemSum</vt:lpstr>
      <vt:lpstr>CostCode</vt:lpstr>
      <vt:lpstr>DiscountRate</vt:lpstr>
      <vt:lpstr>ICM1CostCode</vt:lpstr>
      <vt:lpstr>ICM1Name</vt:lpstr>
      <vt:lpstr>ICMCount</vt:lpstr>
      <vt:lpstr>ICMNotes</vt:lpstr>
      <vt:lpstr>ICMQty</vt:lpstr>
      <vt:lpstr>ICMSum</vt:lpstr>
      <vt:lpstr>ICMTotal</vt:lpstr>
      <vt:lpstr>Mob1CostCode</vt:lpstr>
      <vt:lpstr>Mob1Name</vt:lpstr>
      <vt:lpstr>Mob1Notes</vt:lpstr>
      <vt:lpstr>Mob1Qty</vt:lpstr>
      <vt:lpstr>MobCount</vt:lpstr>
      <vt:lpstr>Summary!MobSum</vt:lpstr>
      <vt:lpstr>MobTotal</vt:lpstr>
      <vt:lpstr>PC1CostCode</vt:lpstr>
      <vt:lpstr>PC1Name</vt:lpstr>
      <vt:lpstr>PC1Notes</vt:lpstr>
      <vt:lpstr>PC1Qty</vt:lpstr>
      <vt:lpstr>PC1Total</vt:lpstr>
      <vt:lpstr>PCAnnualTotal</vt:lpstr>
      <vt:lpstr>PCCount</vt:lpstr>
      <vt:lpstr>Summary!PCSum</vt:lpstr>
      <vt:lpstr>PCYears</vt:lpstr>
      <vt:lpstr>'Open Pit'!Pit1CostCode</vt:lpstr>
      <vt:lpstr>Pit1LandCost</vt:lpstr>
      <vt:lpstr>Pit1LandTotal</vt:lpstr>
      <vt:lpstr>Pit1Name</vt:lpstr>
      <vt:lpstr>Pit1Notes</vt:lpstr>
      <vt:lpstr>Pit1PercentLand</vt:lpstr>
      <vt:lpstr>'Open Pit'!Pit1Qty</vt:lpstr>
      <vt:lpstr>Pit1Total</vt:lpstr>
      <vt:lpstr>Pit1WaterCost</vt:lpstr>
      <vt:lpstr>Pit1WaterTotal</vt:lpstr>
      <vt:lpstr>PitCount</vt:lpstr>
      <vt:lpstr>Summary!PitSum</vt:lpstr>
      <vt:lpstr>'Bldgs &amp; Equip'!Print_Area</vt:lpstr>
      <vt:lpstr>Chemicals!Print_Area</vt:lpstr>
      <vt:lpstr>Summary!Print_Area</vt:lpstr>
      <vt:lpstr>'UG Mine'!Print_Area</vt:lpstr>
      <vt:lpstr>Unit_Costs!Print_Area</vt:lpstr>
      <vt:lpstr>'Bldgs &amp; Equip'!Print_Titles</vt:lpstr>
      <vt:lpstr>Chemicals!Print_Titles</vt:lpstr>
      <vt:lpstr>ICM!Print_Titles</vt:lpstr>
      <vt:lpstr>Mobilization!Print_Titles</vt:lpstr>
      <vt:lpstr>'Open Pit'!Print_Titles</vt:lpstr>
      <vt:lpstr>PostClosure!Print_Titles</vt:lpstr>
      <vt:lpstr>'Rock Pile'!Print_Titles</vt:lpstr>
      <vt:lpstr>Summary!Print_Titles</vt:lpstr>
      <vt:lpstr>Tailings!Print_Titles</vt:lpstr>
      <vt:lpstr>'UG Mine'!Print_Titles</vt:lpstr>
      <vt:lpstr>Unit_Costs!Print_Titles</vt:lpstr>
      <vt:lpstr>'Water Management'!Print_Titles</vt:lpstr>
      <vt:lpstr>'Water Treatment'!Print_Titles</vt:lpstr>
      <vt:lpstr>RP1CostCode</vt:lpstr>
      <vt:lpstr>RP1LandTotal</vt:lpstr>
      <vt:lpstr>RP1Name</vt:lpstr>
      <vt:lpstr>RP1Notes</vt:lpstr>
      <vt:lpstr>RP1PercentLand</vt:lpstr>
      <vt:lpstr>RP1Qty</vt:lpstr>
      <vt:lpstr>RP1Total</vt:lpstr>
      <vt:lpstr>RP1WaterTotal</vt:lpstr>
      <vt:lpstr>RPCount</vt:lpstr>
      <vt:lpstr>Summary!RPSum</vt:lpstr>
      <vt:lpstr>Tailings1CostCode</vt:lpstr>
      <vt:lpstr>Tailings1LandTotal</vt:lpstr>
      <vt:lpstr>Tailings1Name</vt:lpstr>
      <vt:lpstr>Tailings1Notes</vt:lpstr>
      <vt:lpstr>Tailings1PercentLand</vt:lpstr>
      <vt:lpstr>Tailings1Qty</vt:lpstr>
      <vt:lpstr>Tailings1Total</vt:lpstr>
      <vt:lpstr>Tailings1WaterTotal</vt:lpstr>
      <vt:lpstr>TailingsCount</vt:lpstr>
      <vt:lpstr>Summary!TailingsSum</vt:lpstr>
      <vt:lpstr>UG1CostCode</vt:lpstr>
      <vt:lpstr>UG1LandTotal</vt:lpstr>
      <vt:lpstr>UG1Name</vt:lpstr>
      <vt:lpstr>UG1Notes</vt:lpstr>
      <vt:lpstr>UG1PercentLand</vt:lpstr>
      <vt:lpstr>UG1Qty</vt:lpstr>
      <vt:lpstr>UG1Total</vt:lpstr>
      <vt:lpstr>UG1WaterTotal</vt:lpstr>
      <vt:lpstr>UGCount</vt:lpstr>
      <vt:lpstr>Summary!UGSum</vt:lpstr>
      <vt:lpstr>UNIT_COST</vt:lpstr>
      <vt:lpstr>Unit_Cost_Table</vt:lpstr>
      <vt:lpstr>UnitCostBody</vt:lpstr>
      <vt:lpstr>UnitCostHigh</vt:lpstr>
      <vt:lpstr>UnitCostLow</vt:lpstr>
      <vt:lpstr>UnitCostSpecified</vt:lpstr>
      <vt:lpstr>Water1CostCode</vt:lpstr>
      <vt:lpstr>Water1Name</vt:lpstr>
      <vt:lpstr>Water1Notes</vt:lpstr>
      <vt:lpstr>Water1Qty</vt:lpstr>
      <vt:lpstr>Water1Total</vt:lpstr>
      <vt:lpstr>WaterCount</vt:lpstr>
      <vt:lpstr>Summary!WaterSum</vt:lpstr>
      <vt:lpstr>WaterTreat1Name</vt:lpstr>
      <vt:lpstr>WaterTreatCost</vt:lpstr>
      <vt:lpstr>WaterTreatCostCode</vt:lpstr>
      <vt:lpstr>WaterTreatCount</vt:lpstr>
      <vt:lpstr>WaterTreatNotes</vt:lpstr>
      <vt:lpstr>WaterTreatQty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Brodie Consulting Ltd</dc:creator>
  <cp:lastModifiedBy>Iozsef Miskolczi</cp:lastModifiedBy>
  <cp:lastPrinted>2018-04-19T18:28:32Z</cp:lastPrinted>
  <dcterms:created xsi:type="dcterms:W3CDTF">2013-10-31T06:13:36Z</dcterms:created>
  <dcterms:modified xsi:type="dcterms:W3CDTF">2018-04-27T01:34:15Z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1352380795</vt:i4>
  </property>
  <property fmtid="{D5CDD505-2E9C-101B-9397-08002B2CF9AE}" pid="3" name="_NewReviewCycle">
    <vt:lpwstr/>
  </property>
  <property fmtid="{D5CDD505-2E9C-101B-9397-08002B2CF9AE}" pid="4" name="_EmailSubject">
    <vt:lpwstr>TMAC Follow-up response to INAC Recommendation #21 received March 29, 2018 regarding the Boston and Doris-Madrid Closure and Reclamation Costs Estimate</vt:lpwstr>
  </property>
  <property fmtid="{D5CDD505-2E9C-101B-9397-08002B2CF9AE}" pid="5" name="_AuthorEmail">
    <vt:lpwstr>Nicole.Bishop@erm.com</vt:lpwstr>
  </property>
  <property fmtid="{D5CDD505-2E9C-101B-9397-08002B2CF9AE}" pid="6" name="_AuthorEmailDisplayName">
    <vt:lpwstr>Nicole Bishop</vt:lpwstr>
  </property>
</Properties>
</file>