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autoCompressPictures="0" defaultThemeVersion="124226"/>
  <bookViews>
    <workbookView xWindow="45" yWindow="-75" windowWidth="17520" windowHeight="13200"/>
  </bookViews>
  <sheets>
    <sheet name="version #" sheetId="6" r:id="rId1"/>
    <sheet name="Background" sheetId="5" r:id="rId2"/>
    <sheet name="Calculation" sheetId="1" r:id="rId3"/>
    <sheet name="S80ME-C9_L1 rating" sheetId="2" r:id="rId4"/>
    <sheet name="Source-emission factor for PM" sheetId="4" r:id="rId5"/>
  </sheets>
  <definedNames>
    <definedName name="d_ice">Calculation!$C$7</definedName>
    <definedName name="d_openwater">Calculation!$C$8</definedName>
    <definedName name="EF_NOx">Calculation!$C$18</definedName>
    <definedName name="EF_SOx">Calculation!$C$19</definedName>
    <definedName name="fuel_cnsmp_rate">Calculation!#REF!</definedName>
    <definedName name="MCR">Calculation!$C$5</definedName>
    <definedName name="S_content">Calculation!#REF!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9" i="1"/>
  <c r="C19"/>
  <c r="D18"/>
  <c r="C18"/>
  <c r="D17"/>
  <c r="C17"/>
  <c r="C8"/>
  <c r="D28"/>
  <c r="D35" s="1"/>
  <c r="D27"/>
  <c r="D26"/>
  <c r="D33" s="1"/>
  <c r="C28"/>
  <c r="C35" s="1"/>
  <c r="C27"/>
  <c r="C34" s="1"/>
  <c r="D34"/>
  <c r="C26"/>
  <c r="C33" s="1"/>
</calcChain>
</file>

<file path=xl/comments1.xml><?xml version="1.0" encoding="utf-8"?>
<comments xmlns="http://schemas.openxmlformats.org/spreadsheetml/2006/main">
  <authors>
    <author>Hatch</author>
  </authors>
  <commentList>
    <comment ref="E9" authorId="0">
      <text>
        <r>
          <rPr>
            <b/>
            <sz val="8"/>
            <color indexed="81"/>
            <rFont val="Tahoma"/>
            <family val="2"/>
          </rPr>
          <t>Hatch:</t>
        </r>
        <r>
          <rPr>
            <sz val="8"/>
            <color indexed="81"/>
            <rFont val="Tahoma"/>
            <family val="2"/>
          </rPr>
          <t xml:space="preserve">
75% is about the load for the ship when ice breaking. (see the tab "Background") -so this number can be used for calculating Scenario 1.</t>
        </r>
      </text>
    </comment>
  </commentList>
</comments>
</file>

<file path=xl/comments2.xml><?xml version="1.0" encoding="utf-8"?>
<comments xmlns="http://schemas.openxmlformats.org/spreadsheetml/2006/main">
  <authors>
    <author>Hatch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Hatch: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<sst xmlns="http://schemas.openxmlformats.org/spreadsheetml/2006/main" count="133" uniqueCount="118">
  <si>
    <t>SUMMARY TABLE:</t>
  </si>
  <si>
    <t xml:space="preserve">Note: Here are MAN BW 7S80ME-C9 engine specific emission values received from MAN BW.
</t>
  </si>
  <si>
    <t>Source</t>
  </si>
  <si>
    <t>see "Source-emission factor for PM" tab</t>
  </si>
  <si>
    <t>PM emission (kg/h-nm)</t>
  </si>
  <si>
    <t>PM emissions factors not available for the specific engine but were taken from generic data from the manufacturer.</t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</si>
  <si>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>Fuel Derived Emissions – see the attached spec (for using 0.3%S fuel).  This is scaled up to 1.5 % fuel.  (by using linear relationship assuming all sulfur is oxidized to Sox)</t>
    </r>
  </si>
  <si>
    <t>4.     The ship design is not firm up yet, BIN is requesting the ship design to reduce fuel consumption by 20%</t>
  </si>
  <si>
    <t>Please see the "Background" tab.</t>
  </si>
  <si>
    <t>Note that the sulfur content of the marine diesel fuel for the test was 0.3%S (weight basis)</t>
  </si>
  <si>
    <t>Regarding IMO Tier 2 limits, only the cycle value counts.</t>
  </si>
  <si>
    <t>The IMO NOx cycle value is given as a weighted average of the NOx emission at 25, 50, 75 and 100% load:</t>
  </si>
  <si>
    <r>
      <t xml:space="preserve">IMO Cycle = </t>
    </r>
    <r>
      <rPr>
        <b/>
        <sz val="10"/>
        <color rgb="FF1F497D"/>
        <rFont val="Arial"/>
        <family val="2"/>
      </rPr>
      <t>5%</t>
    </r>
    <r>
      <rPr>
        <sz val="10"/>
        <color rgb="FF1F497D"/>
        <rFont val="Arial"/>
        <family val="2"/>
      </rPr>
      <t xml:space="preserve">*NOx(25) + </t>
    </r>
    <r>
      <rPr>
        <b/>
        <sz val="10"/>
        <color rgb="FF1F497D"/>
        <rFont val="Arial"/>
        <family val="2"/>
      </rPr>
      <t>11%</t>
    </r>
    <r>
      <rPr>
        <sz val="10"/>
        <color rgb="FF1F497D"/>
        <rFont val="Arial"/>
        <family val="2"/>
      </rPr>
      <t xml:space="preserve">*NOx(50) + </t>
    </r>
    <r>
      <rPr>
        <b/>
        <sz val="10"/>
        <color rgb="FF1F497D"/>
        <rFont val="Arial"/>
        <family val="2"/>
      </rPr>
      <t>55%</t>
    </r>
    <r>
      <rPr>
        <sz val="10"/>
        <color rgb="FF1F497D"/>
        <rFont val="Arial"/>
        <family val="2"/>
      </rPr>
      <t xml:space="preserve">*NOx(75) + </t>
    </r>
    <r>
      <rPr>
        <b/>
        <sz val="10"/>
        <color rgb="FF1F497D"/>
        <rFont val="Arial"/>
        <family val="2"/>
      </rPr>
      <t>29%</t>
    </r>
    <r>
      <rPr>
        <sz val="10"/>
        <color rgb="FF1F497D"/>
        <rFont val="Arial"/>
        <family val="2"/>
      </rPr>
      <t xml:space="preserve">*NOx(100) </t>
    </r>
  </si>
  <si>
    <t>see the graph from "Source-emission factor for PM" tab</t>
  </si>
  <si>
    <r>
      <t>Note: NOX and SO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emission factors based on testing on the prototype for S80ME-C9.  Testing was based on fuel with a 0.3% S content.  SO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emissions were scaled to represent 1.5%S content.</t>
    </r>
  </si>
  <si>
    <t>August 19, 2011 (3 p.m.)</t>
  </si>
  <si>
    <t>Prepared by</t>
  </si>
  <si>
    <t>Hatch</t>
  </si>
  <si>
    <t>Verified by</t>
  </si>
  <si>
    <t>RWDI</t>
  </si>
  <si>
    <t>v0 (Final)</t>
  </si>
  <si>
    <t xml:space="preserve">Emissions per nm travelled </t>
  </si>
  <si>
    <t>d3</t>
  </si>
  <si>
    <t>August 19, 2011 (4 p.m.)</t>
  </si>
  <si>
    <r>
      <t>3.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Calibri"/>
        <family val="2"/>
        <scheme val="minor"/>
      </rPr>
      <t>fuel types: IFO 380 (up to 1.5% S) out of port and marine diesel while in port</t>
    </r>
  </si>
  <si>
    <t>Ship Design Considerations:</t>
  </si>
  <si>
    <r>
      <t>1.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Calibri"/>
        <family val="2"/>
        <scheme val="minor"/>
      </rPr>
      <t>The engine being considered will be designed to meet NOx emissions  limits for IMO Annex VI standards, and for travelling thru Environmental Control Areas</t>
    </r>
  </si>
  <si>
    <r>
      <t>2.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Calibri"/>
        <family val="2"/>
        <scheme val="minor"/>
      </rPr>
      <t>Baseline design so far has 2 engines per vessel</t>
    </r>
  </si>
  <si>
    <r>
      <t>3.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Calibri"/>
        <family val="2"/>
        <scheme val="minor"/>
      </rPr>
      <t>The engine is not picked yet, but as a baseline design, the MAN B&amp;W 7S80ME-C9 is an option</t>
    </r>
  </si>
  <si>
    <r>
      <t>Scenarios:</t>
    </r>
    <r>
      <rPr>
        <sz val="11"/>
        <color rgb="FF1F497D"/>
        <rFont val="Calibri"/>
        <family val="2"/>
        <scheme val="minor"/>
      </rPr>
      <t xml:space="preserve"> </t>
    </r>
  </si>
  <si>
    <t xml:space="preserve">1) Travelling while Ice-breaking; </t>
  </si>
  <si>
    <t>2) Cruising in open water.</t>
  </si>
  <si>
    <t>Formulas:</t>
  </si>
  <si>
    <t>For NOx emissions:</t>
  </si>
  <si>
    <t>Emission (kg/h) = Fuel Derived Emissions (g NOx/KWh) x engine Load (KW) x 2 (engines/vessel)/1000</t>
  </si>
  <si>
    <t>For SOx emissions:</t>
  </si>
  <si>
    <t>Emissions (kg/h) = Fuel Derived Emissions (g of SOx/kW h) x engine Load (kW) x 2 (engines/vessel)/1000</t>
  </si>
  <si>
    <t xml:space="preserve">Or </t>
  </si>
  <si>
    <t>Emissions (kg/h) = Fuel Consumption (tonnes/day) x sulphur content in fuel (%)/100 x32/16 (molar ratio) x 1000kg/1tonne x 1 day/24 hours</t>
  </si>
  <si>
    <t>To calculate emissions per distance (km) travelled</t>
  </si>
  <si>
    <t>Emissions (g/km) = Emission (g/h) x transit time (h) x 1/distance travelled (km)</t>
  </si>
  <si>
    <t>Variables and Values required:</t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</si>
  <si>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>For scenario 1: For travelling while ice-breaking:</t>
    </r>
  </si>
  <si>
    <r>
      <t>o</t>
    </r>
    <r>
      <rPr>
        <sz val="7"/>
        <color rgb="FF1F497D"/>
        <rFont val="Times New Roman"/>
        <family val="1"/>
      </rPr>
      <t xml:space="preserve">   </t>
    </r>
    <r>
      <rPr>
        <sz val="11"/>
        <color rgb="FF1F497D"/>
        <rFont val="Calibri"/>
        <family val="2"/>
        <scheme val="minor"/>
      </rPr>
      <t>Output (kW) = 70% of max. power rating, speed = 7 knots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</si>
  <si>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>For scenario 2: For open water:</t>
    </r>
  </si>
  <si>
    <r>
      <t>o</t>
    </r>
    <r>
      <rPr>
        <sz val="7"/>
        <color rgb="FF1F497D"/>
        <rFont val="Times New Roman"/>
        <family val="1"/>
      </rPr>
      <t xml:space="preserve">   </t>
    </r>
    <r>
      <rPr>
        <sz val="11"/>
        <color rgb="FF1F497D"/>
        <rFont val="Calibri"/>
        <family val="2"/>
        <scheme val="minor"/>
      </rPr>
      <t>Output (kW) = 38% of max. power rating, speed = 14 knots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</si>
  <si>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>Transit time: 24 days return + 6 days at port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</si>
  <si>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 xml:space="preserve">Distance travelled: 640 nm on average in ice; 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</si>
  <si>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>Total distance to the destination from mine site = 3200 nm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</si>
  <si>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>Maximum continuous rating (MCR) = 31,570 kW at 91 rpm</t>
    </r>
  </si>
  <si>
    <t>Last updated:</t>
  </si>
  <si>
    <t>August 18, 2011 (1 p.m.)</t>
  </si>
  <si>
    <t>NO.</t>
  </si>
  <si>
    <t>Date</t>
  </si>
  <si>
    <t>d2</t>
  </si>
  <si>
    <t>d1</t>
  </si>
  <si>
    <t>For Particulate Matter emissions:</t>
  </si>
  <si>
    <t>Emissions (kg/h) = Fuel Derived Emissions (g of PM/kW h) x engine Load (kW) x 2 (engines/vessel)/1000</t>
  </si>
  <si>
    <t>Maximum continuous rateing (MCR)</t>
  </si>
  <si>
    <t>Variables</t>
  </si>
  <si>
    <t xml:space="preserve">Values </t>
  </si>
  <si>
    <t>Unit</t>
  </si>
  <si>
    <t>Scenario 1</t>
  </si>
  <si>
    <t>Scenario 2</t>
  </si>
  <si>
    <t>Engine output</t>
  </si>
  <si>
    <t>kW</t>
  </si>
  <si>
    <t>value</t>
  </si>
  <si>
    <t>unit</t>
  </si>
  <si>
    <t>days</t>
  </si>
  <si>
    <t>Average estimated transit time: in transport</t>
  </si>
  <si>
    <t>Distance travelled in ice</t>
  </si>
  <si>
    <t>nm</t>
  </si>
  <si>
    <t>g/kW-hr</t>
  </si>
  <si>
    <t>SHIP DESIGN SPECS (best available current design and modelling):</t>
  </si>
  <si>
    <t>NOx</t>
  </si>
  <si>
    <t>SOx</t>
  </si>
  <si>
    <t>PM</t>
  </si>
  <si>
    <t>Scenario 1 - while ice breaking</t>
  </si>
  <si>
    <t>Scenario 2 - cruising in open water</t>
  </si>
  <si>
    <t>NOx emission (kg/h)</t>
  </si>
  <si>
    <t>SOx emission (kg/h)</t>
  </si>
  <si>
    <t>RESPONSE TO ENVIRONMENT CANADA</t>
  </si>
  <si>
    <t>Assumptions:</t>
  </si>
  <si>
    <t>INPUT VARIABLES:</t>
  </si>
  <si>
    <t>Emissions travelled per nm</t>
  </si>
  <si>
    <t>NOx emission (kg/h-nm)</t>
  </si>
  <si>
    <t>SOx emission (kg/h-nm)</t>
  </si>
  <si>
    <t>Distance travelled in open water</t>
  </si>
  <si>
    <t>Dear Sirs,</t>
  </si>
  <si>
    <t>Please find below specific emission measured during proto type test on 6S80ME-C9.2 / L1 rating - measured in Korea November 2010.</t>
  </si>
  <si>
    <t>Specific Emission</t>
  </si>
  <si>
    <t>Load </t>
  </si>
  <si>
    <t> 100%</t>
  </si>
  <si>
    <t>75% </t>
  </si>
  <si>
    <t>50% </t>
  </si>
  <si>
    <t>25% </t>
  </si>
  <si>
    <t>O2</t>
  </si>
  <si>
    <t>g/kWh</t>
  </si>
  <si>
    <t>CO2</t>
  </si>
  <si>
    <t>CO</t>
  </si>
  <si>
    <t>NO</t>
  </si>
  <si>
    <t>NOx (as NO2)</t>
  </si>
  <si>
    <t>HC (as CH4)</t>
  </si>
  <si>
    <t>SO2 (Calculated)</t>
  </si>
  <si>
    <t>H2O (Calculated)</t>
  </si>
  <si>
    <t>E3 NOx Cycle value = 13.05 g/kWh        (Corrected to IMO and performance reference conditions)</t>
  </si>
  <si>
    <t>We have never measured PM on this engine type, unfortunately.</t>
  </si>
  <si>
    <t>Above emission data are valid for the S80ME-C9.2 type engine.</t>
  </si>
  <si>
    <t>MAN Diesel &amp; Turbo SE, Teglholmsgade 41, DK-2450 Copenhagen SV, Denmark,</t>
  </si>
  <si>
    <t>Phone: +45 3385 1100, Fax: +45 3385 1030, www.mandiesel.com</t>
  </si>
  <si>
    <t>Note</t>
  </si>
  <si>
    <t>based on 12K90MC Mk VI engine, 1.3 g/kWh, at 100% load</t>
  </si>
  <si>
    <t>PM emission (kg/h)</t>
  </si>
  <si>
    <t xml:space="preserve">Note: L1 means the full 100% load engine maximum continuous rating (MCR) of 31,570 kW @ 78 rpm; that is the maximum that an engine of a particular bore size , number of cylinders and model can output.  In other words, the engine is not de-rated. </t>
  </si>
  <si>
    <t xml:space="preserve">Proposed SOx and NOx Emission Estimates Approach For Ships While in Transport </t>
  </si>
  <si>
    <t xml:space="preserve">Worst-case assumptions: </t>
  </si>
  <si>
    <r>
      <t>1.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Calibri"/>
        <family val="2"/>
        <scheme val="minor"/>
      </rPr>
      <t xml:space="preserve">maximum cargo load – 190,000 tonnes </t>
    </r>
  </si>
  <si>
    <r>
      <t>2.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Calibri"/>
        <family val="2"/>
        <scheme val="minor"/>
      </rPr>
      <t xml:space="preserve">average ice sheets depth 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</si>
</sst>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1F497D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1F497D"/>
      <name val="Calibri"/>
      <family val="2"/>
    </font>
    <font>
      <u/>
      <sz val="11"/>
      <color indexed="12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sz val="7"/>
      <color rgb="FF1F497D"/>
      <name val="Times New Roman"/>
      <family val="1"/>
    </font>
    <font>
      <u/>
      <sz val="11"/>
      <color rgb="FF1F497D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1F497D"/>
      <name val="Symbol"/>
      <family val="1"/>
      <charset val="2"/>
    </font>
    <font>
      <sz val="11"/>
      <color rgb="FF1F497D"/>
      <name val="Courier New"/>
      <family val="3"/>
    </font>
    <font>
      <b/>
      <sz val="10"/>
      <color rgb="FF1F497D"/>
      <name val="Arial"/>
      <family val="2"/>
    </font>
    <font>
      <vertAlign val="subscript"/>
      <sz val="11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indent="2"/>
    </xf>
    <xf numFmtId="165" fontId="0" fillId="0" borderId="1" xfId="0" applyNumberFormat="1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3" fillId="0" borderId="4" xfId="0" applyFont="1" applyBorder="1"/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6" fillId="0" borderId="0" xfId="0" applyFont="1"/>
    <xf numFmtId="0" fontId="7" fillId="0" borderId="0" xfId="1" applyAlignment="1" applyProtection="1"/>
    <xf numFmtId="0" fontId="0" fillId="0" borderId="1" xfId="0" applyFill="1" applyBorder="1"/>
    <xf numFmtId="0" fontId="0" fillId="0" borderId="0" xfId="0" applyFill="1" applyBorder="1" applyAlignment="1">
      <alignment horizontal="left" indent="2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horizontal="left" indent="5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indent="5"/>
    </xf>
    <xf numFmtId="0" fontId="16" fillId="0" borderId="0" xfId="0" applyFont="1" applyAlignment="1">
      <alignment horizontal="left" indent="10"/>
    </xf>
    <xf numFmtId="0" fontId="10" fillId="0" borderId="0" xfId="0" applyFont="1" applyAlignment="1">
      <alignment horizontal="left"/>
    </xf>
    <xf numFmtId="15" fontId="0" fillId="0" borderId="1" xfId="0" applyNumberFormat="1" applyBorder="1"/>
    <xf numFmtId="0" fontId="1" fillId="0" borderId="1" xfId="0" applyFont="1" applyBorder="1"/>
    <xf numFmtId="165" fontId="0" fillId="0" borderId="1" xfId="0" applyNumberFormat="1" applyFill="1" applyBorder="1"/>
    <xf numFmtId="0" fontId="0" fillId="0" borderId="0" xfId="0" applyFill="1"/>
    <xf numFmtId="165" fontId="0" fillId="0" borderId="0" xfId="0" applyNumberFormat="1" applyFill="1" applyBorder="1"/>
    <xf numFmtId="0" fontId="0" fillId="0" borderId="0" xfId="0" applyBorder="1"/>
    <xf numFmtId="0" fontId="0" fillId="0" borderId="11" xfId="0" applyBorder="1" applyAlignment="1">
      <alignment horizontal="left" indent="2"/>
    </xf>
    <xf numFmtId="0" fontId="0" fillId="0" borderId="11" xfId="0" applyFill="1" applyBorder="1" applyAlignment="1">
      <alignment horizontal="left" indent="2"/>
    </xf>
    <xf numFmtId="0" fontId="2" fillId="0" borderId="0" xfId="0" applyFont="1" applyFill="1"/>
    <xf numFmtId="0" fontId="5" fillId="0" borderId="9" xfId="0" applyFont="1" applyFill="1" applyBorder="1" applyAlignment="1">
      <alignment horizontal="right"/>
    </xf>
    <xf numFmtId="0" fontId="0" fillId="0" borderId="12" xfId="0" applyBorder="1"/>
    <xf numFmtId="0" fontId="0" fillId="0" borderId="12" xfId="0" applyFill="1" applyBorder="1"/>
    <xf numFmtId="0" fontId="0" fillId="0" borderId="15" xfId="0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180975</xdr:rowOff>
    </xdr:from>
    <xdr:to>
      <xdr:col>12</xdr:col>
      <xdr:colOff>152400</xdr:colOff>
      <xdr:row>26</xdr:row>
      <xdr:rowOff>47625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180975"/>
          <a:ext cx="6848475" cy="48196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mandiesel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G20" sqref="G20"/>
    </sheetView>
  </sheetViews>
  <sheetFormatPr defaultColWidth="8.85546875" defaultRowHeight="15"/>
  <cols>
    <col min="2" max="2" width="26.140625" customWidth="1"/>
    <col min="3" max="3" width="11.7109375" bestFit="1" customWidth="1"/>
    <col min="4" max="4" width="10.85546875" bestFit="1" customWidth="1"/>
  </cols>
  <sheetData>
    <row r="1" spans="1:4">
      <c r="A1" t="s">
        <v>50</v>
      </c>
    </row>
    <row r="3" spans="1:4">
      <c r="A3" s="6" t="s">
        <v>52</v>
      </c>
      <c r="B3" s="6" t="s">
        <v>53</v>
      </c>
      <c r="C3" s="7" t="s">
        <v>16</v>
      </c>
      <c r="D3" s="7" t="s">
        <v>18</v>
      </c>
    </row>
    <row r="4" spans="1:4">
      <c r="A4" s="7" t="s">
        <v>55</v>
      </c>
      <c r="B4" s="36">
        <v>40771</v>
      </c>
      <c r="C4" s="7"/>
      <c r="D4" s="7"/>
    </row>
    <row r="5" spans="1:4">
      <c r="A5" s="7" t="s">
        <v>54</v>
      </c>
      <c r="B5" s="7" t="s">
        <v>51</v>
      </c>
      <c r="C5" s="7"/>
      <c r="D5" s="7"/>
    </row>
    <row r="6" spans="1:4">
      <c r="A6" s="7" t="s">
        <v>22</v>
      </c>
      <c r="B6" s="7" t="s">
        <v>15</v>
      </c>
      <c r="C6" s="7"/>
      <c r="D6" s="7"/>
    </row>
    <row r="7" spans="1:4">
      <c r="A7" s="26" t="s">
        <v>20</v>
      </c>
      <c r="B7" s="7" t="s">
        <v>23</v>
      </c>
      <c r="C7" s="7" t="s">
        <v>17</v>
      </c>
      <c r="D7" s="7" t="s">
        <v>19</v>
      </c>
    </row>
  </sheetData>
  <phoneticPr fontId="19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44"/>
  <sheetViews>
    <sheetView workbookViewId="0">
      <selection activeCell="G34" sqref="G34"/>
    </sheetView>
  </sheetViews>
  <sheetFormatPr defaultColWidth="8.85546875" defaultRowHeight="15"/>
  <sheetData>
    <row r="1" spans="1:9">
      <c r="A1" s="35" t="s">
        <v>114</v>
      </c>
    </row>
    <row r="2" spans="1:9">
      <c r="A2" s="28"/>
    </row>
    <row r="3" spans="1:9">
      <c r="A3" s="29" t="s">
        <v>115</v>
      </c>
    </row>
    <row r="4" spans="1:9">
      <c r="A4" s="30" t="s">
        <v>116</v>
      </c>
    </row>
    <row r="5" spans="1:9">
      <c r="A5" s="30" t="s">
        <v>117</v>
      </c>
    </row>
    <row r="6" spans="1:9">
      <c r="A6" s="30" t="s">
        <v>24</v>
      </c>
    </row>
    <row r="7" spans="1:9">
      <c r="A7" s="28"/>
    </row>
    <row r="8" spans="1:9">
      <c r="A8" s="29" t="s">
        <v>25</v>
      </c>
    </row>
    <row r="9" spans="1:9">
      <c r="A9" s="30" t="s">
        <v>26</v>
      </c>
    </row>
    <row r="10" spans="1:9">
      <c r="A10" s="30" t="s">
        <v>27</v>
      </c>
    </row>
    <row r="11" spans="1:9">
      <c r="A11" s="30" t="s">
        <v>28</v>
      </c>
    </row>
    <row r="12" spans="1:9">
      <c r="A12" s="30" t="s">
        <v>7</v>
      </c>
      <c r="D12" s="30"/>
    </row>
    <row r="13" spans="1:9">
      <c r="A13" s="30"/>
      <c r="D13" s="30"/>
    </row>
    <row r="14" spans="1:9">
      <c r="A14" s="29" t="s">
        <v>29</v>
      </c>
    </row>
    <row r="15" spans="1:9">
      <c r="A15" s="28" t="s">
        <v>30</v>
      </c>
      <c r="I15" s="39"/>
    </row>
    <row r="16" spans="1:9">
      <c r="A16" s="28" t="s">
        <v>31</v>
      </c>
      <c r="I16" s="39"/>
    </row>
    <row r="17" spans="1:1">
      <c r="A17" s="28"/>
    </row>
    <row r="18" spans="1:1">
      <c r="A18" s="29" t="s">
        <v>32</v>
      </c>
    </row>
    <row r="19" spans="1:1">
      <c r="A19" s="31" t="s">
        <v>33</v>
      </c>
    </row>
    <row r="20" spans="1:1">
      <c r="A20" s="32" t="s">
        <v>34</v>
      </c>
    </row>
    <row r="21" spans="1:1">
      <c r="A21" s="32"/>
    </row>
    <row r="22" spans="1:1">
      <c r="A22" s="31" t="s">
        <v>35</v>
      </c>
    </row>
    <row r="23" spans="1:1">
      <c r="A23" s="32" t="s">
        <v>36</v>
      </c>
    </row>
    <row r="24" spans="1:1">
      <c r="A24" s="32" t="s">
        <v>37</v>
      </c>
    </row>
    <row r="25" spans="1:1">
      <c r="A25" s="32" t="s">
        <v>38</v>
      </c>
    </row>
    <row r="26" spans="1:1">
      <c r="A26" s="28"/>
    </row>
    <row r="27" spans="1:1">
      <c r="A27" s="31" t="s">
        <v>56</v>
      </c>
    </row>
    <row r="28" spans="1:1">
      <c r="A28" s="32" t="s">
        <v>57</v>
      </c>
    </row>
    <row r="29" spans="1:1">
      <c r="A29" s="28"/>
    </row>
    <row r="30" spans="1:1">
      <c r="A30" s="31" t="s">
        <v>39</v>
      </c>
    </row>
    <row r="31" spans="1:1">
      <c r="A31" s="32" t="s">
        <v>40</v>
      </c>
    </row>
    <row r="32" spans="1:1">
      <c r="A32" s="29"/>
    </row>
    <row r="33" spans="1:1">
      <c r="A33" s="29"/>
    </row>
    <row r="34" spans="1:1">
      <c r="A34" s="29" t="s">
        <v>41</v>
      </c>
    </row>
    <row r="35" spans="1:1">
      <c r="A35" s="28"/>
    </row>
    <row r="36" spans="1:1">
      <c r="A36" s="33" t="s">
        <v>42</v>
      </c>
    </row>
    <row r="37" spans="1:1">
      <c r="A37" s="34" t="s">
        <v>43</v>
      </c>
    </row>
    <row r="38" spans="1:1">
      <c r="A38" s="33" t="s">
        <v>44</v>
      </c>
    </row>
    <row r="39" spans="1:1">
      <c r="A39" s="34" t="s">
        <v>45</v>
      </c>
    </row>
    <row r="40" spans="1:1">
      <c r="A40" s="33" t="s">
        <v>46</v>
      </c>
    </row>
    <row r="41" spans="1:1">
      <c r="A41" s="33" t="s">
        <v>47</v>
      </c>
    </row>
    <row r="42" spans="1:1">
      <c r="A42" s="33" t="s">
        <v>48</v>
      </c>
    </row>
    <row r="43" spans="1:1">
      <c r="A43" s="33" t="s">
        <v>6</v>
      </c>
    </row>
    <row r="44" spans="1:1">
      <c r="A44" s="33" t="s">
        <v>49</v>
      </c>
    </row>
  </sheetData>
  <phoneticPr fontId="19" type="noConversion"/>
  <pageMargins left="0.70000000000000007" right="0.70000000000000007" top="0.75000000000000011" bottom="0.75000000000000011" header="0.30000000000000004" footer="0.30000000000000004"/>
  <pageSetup fitToWidth="2" orientation="portrait" horizontalDpi="4294967292" verticalDpi="4294967292"/>
  <extLst>
    <ext xmlns:mx="http://schemas.microsoft.com/office/mac/excel/2008/main" uri="http://schemas.microsoft.com/office/mac/excel/2008/main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F32" sqref="F32"/>
    </sheetView>
  </sheetViews>
  <sheetFormatPr defaultColWidth="8.85546875" defaultRowHeight="15"/>
  <cols>
    <col min="1" max="1" width="4" customWidth="1"/>
    <col min="2" max="2" width="36.7109375" customWidth="1"/>
    <col min="3" max="3" width="15.42578125" customWidth="1"/>
    <col min="4" max="4" width="14.7109375" customWidth="1"/>
    <col min="5" max="5" width="51.140625" customWidth="1"/>
    <col min="6" max="6" width="54.42578125" customWidth="1"/>
    <col min="7" max="7" width="13.7109375" bestFit="1" customWidth="1"/>
  </cols>
  <sheetData>
    <row r="1" spans="1:6">
      <c r="A1" s="1" t="s">
        <v>81</v>
      </c>
    </row>
    <row r="2" spans="1:6">
      <c r="A2" s="1"/>
    </row>
    <row r="3" spans="1:6">
      <c r="A3" s="1" t="s">
        <v>73</v>
      </c>
    </row>
    <row r="4" spans="1:6">
      <c r="C4" s="6" t="s">
        <v>66</v>
      </c>
      <c r="D4" s="6" t="s">
        <v>67</v>
      </c>
    </row>
    <row r="5" spans="1:6">
      <c r="A5" s="14">
        <v>1</v>
      </c>
      <c r="B5" s="4" t="s">
        <v>58</v>
      </c>
      <c r="C5" s="7">
        <v>31570</v>
      </c>
      <c r="D5" s="7" t="s">
        <v>65</v>
      </c>
    </row>
    <row r="6" spans="1:6" ht="30">
      <c r="A6" s="14">
        <v>2</v>
      </c>
      <c r="B6" s="4" t="s">
        <v>69</v>
      </c>
      <c r="C6" s="7">
        <v>24</v>
      </c>
      <c r="D6" s="7" t="s">
        <v>68</v>
      </c>
    </row>
    <row r="7" spans="1:6">
      <c r="A7" s="14">
        <v>3</v>
      </c>
      <c r="B7" s="4" t="s">
        <v>70</v>
      </c>
      <c r="C7" s="7">
        <v>640</v>
      </c>
      <c r="D7" s="7" t="s">
        <v>71</v>
      </c>
    </row>
    <row r="8" spans="1:6">
      <c r="A8" s="14">
        <v>4</v>
      </c>
      <c r="B8" s="4" t="s">
        <v>87</v>
      </c>
      <c r="C8" s="7">
        <f>3200-640</f>
        <v>2560</v>
      </c>
      <c r="D8" s="7" t="s">
        <v>71</v>
      </c>
    </row>
    <row r="9" spans="1:6">
      <c r="A9" s="3"/>
      <c r="B9" s="3"/>
    </row>
    <row r="10" spans="1:6">
      <c r="A10" s="1" t="s">
        <v>82</v>
      </c>
      <c r="B10" s="3"/>
    </row>
    <row r="11" spans="1:6">
      <c r="A11" s="1"/>
      <c r="B11" s="3" t="s">
        <v>8</v>
      </c>
    </row>
    <row r="12" spans="1:6">
      <c r="A12" s="1"/>
      <c r="B12" s="3"/>
    </row>
    <row r="13" spans="1:6">
      <c r="A13" s="1" t="s">
        <v>83</v>
      </c>
      <c r="B13" s="3"/>
    </row>
    <row r="14" spans="1:6">
      <c r="A14" s="1"/>
      <c r="B14" s="3"/>
    </row>
    <row r="15" spans="1:6" s="3" customFormat="1" ht="45">
      <c r="B15" s="4"/>
      <c r="C15" s="5" t="s">
        <v>77</v>
      </c>
      <c r="D15" s="5" t="s">
        <v>78</v>
      </c>
      <c r="E15" s="49" t="s">
        <v>61</v>
      </c>
      <c r="F15" s="49" t="s">
        <v>2</v>
      </c>
    </row>
    <row r="16" spans="1:6" ht="15.75" thickBot="1">
      <c r="B16" s="11" t="s">
        <v>59</v>
      </c>
      <c r="C16" s="11" t="s">
        <v>60</v>
      </c>
      <c r="D16" s="11" t="s">
        <v>60</v>
      </c>
      <c r="E16" s="50"/>
      <c r="F16" s="50"/>
    </row>
    <row r="17" spans="1:6">
      <c r="B17" s="10" t="s">
        <v>64</v>
      </c>
      <c r="C17" s="10">
        <f>0.7*MCR</f>
        <v>22099</v>
      </c>
      <c r="D17" s="10">
        <f>0.38*MCR</f>
        <v>11996.6</v>
      </c>
      <c r="E17" s="10" t="s">
        <v>65</v>
      </c>
      <c r="F17" s="10"/>
    </row>
    <row r="18" spans="1:6">
      <c r="B18" s="8" t="s">
        <v>74</v>
      </c>
      <c r="C18" s="38">
        <f>'S80ME-C9_L1 rating'!$E$14</f>
        <v>13.59</v>
      </c>
      <c r="D18" s="9">
        <f>'S80ME-C9_L1 rating'!F14</f>
        <v>19.989999999999998</v>
      </c>
      <c r="E18" s="7" t="s">
        <v>72</v>
      </c>
      <c r="F18" s="7"/>
    </row>
    <row r="19" spans="1:6">
      <c r="B19" s="8" t="s">
        <v>75</v>
      </c>
      <c r="C19" s="9">
        <f>'S80ME-C9_L1 rating'!E16*1.5/0.3</f>
        <v>4.8500000000000005</v>
      </c>
      <c r="D19" s="9">
        <f>'S80ME-C9_L1 rating'!F16*1.5/0.3</f>
        <v>5</v>
      </c>
      <c r="E19" s="7" t="s">
        <v>72</v>
      </c>
      <c r="F19" s="7"/>
    </row>
    <row r="20" spans="1:6">
      <c r="B20" s="8" t="s">
        <v>76</v>
      </c>
      <c r="C20" s="38">
        <v>1.1000000000000001</v>
      </c>
      <c r="D20" s="38">
        <v>1.6</v>
      </c>
      <c r="E20" s="7" t="s">
        <v>72</v>
      </c>
      <c r="F20" s="7" t="s">
        <v>13</v>
      </c>
    </row>
    <row r="21" spans="1:6">
      <c r="A21" s="41"/>
      <c r="B21" s="42"/>
      <c r="C21" s="40"/>
      <c r="D21" s="40"/>
      <c r="E21" s="41"/>
    </row>
    <row r="22" spans="1:6" ht="18">
      <c r="A22" s="41"/>
      <c r="B22" s="43" t="s">
        <v>14</v>
      </c>
    </row>
    <row r="23" spans="1:6">
      <c r="B23" s="27" t="s">
        <v>5</v>
      </c>
    </row>
    <row r="24" spans="1:6" ht="15.75" thickBot="1">
      <c r="A24" s="1" t="s">
        <v>0</v>
      </c>
      <c r="E24" s="11" t="s">
        <v>110</v>
      </c>
      <c r="F24" s="11" t="s">
        <v>2</v>
      </c>
    </row>
    <row r="25" spans="1:6">
      <c r="A25" s="1"/>
      <c r="B25" s="7"/>
      <c r="C25" s="6" t="s">
        <v>62</v>
      </c>
      <c r="D25" s="6" t="s">
        <v>63</v>
      </c>
      <c r="E25" s="48"/>
      <c r="F25" s="10"/>
    </row>
    <row r="26" spans="1:6">
      <c r="B26" s="7" t="s">
        <v>79</v>
      </c>
      <c r="C26" s="9">
        <f>EF_NOx*$C$17*2/1000</f>
        <v>600.65081999999995</v>
      </c>
      <c r="D26" s="38">
        <f>D18*D17*2/1000</f>
        <v>479.62406799999997</v>
      </c>
      <c r="E26" s="46"/>
      <c r="F26" s="7"/>
    </row>
    <row r="27" spans="1:6">
      <c r="B27" s="7" t="s">
        <v>80</v>
      </c>
      <c r="C27" s="9">
        <f>EF_SOx*$C$17*2/1000</f>
        <v>214.36030000000002</v>
      </c>
      <c r="D27" s="9">
        <f>D19*$D$17*2/1000</f>
        <v>119.96599999999999</v>
      </c>
      <c r="E27" s="46"/>
      <c r="F27" s="7"/>
    </row>
    <row r="28" spans="1:6">
      <c r="B28" s="7" t="s">
        <v>112</v>
      </c>
      <c r="C28" s="38">
        <f>C20*$C$17*2/1000</f>
        <v>48.617800000000003</v>
      </c>
      <c r="D28" s="9">
        <f>D20*$D$17*2/1000</f>
        <v>38.389120000000005</v>
      </c>
      <c r="E28" s="47" t="s">
        <v>111</v>
      </c>
      <c r="F28" s="7" t="s">
        <v>3</v>
      </c>
    </row>
    <row r="30" spans="1:6">
      <c r="A30" s="1" t="s">
        <v>84</v>
      </c>
    </row>
    <row r="31" spans="1:6">
      <c r="C31" s="37" t="s">
        <v>21</v>
      </c>
      <c r="D31" s="7"/>
    </row>
    <row r="32" spans="1:6">
      <c r="B32" s="7"/>
      <c r="C32" s="6" t="s">
        <v>62</v>
      </c>
      <c r="D32" s="6" t="s">
        <v>63</v>
      </c>
    </row>
    <row r="33" spans="2:4">
      <c r="B33" s="7" t="s">
        <v>85</v>
      </c>
      <c r="C33" s="13">
        <f>C26/d_ice</f>
        <v>0.93851690624999995</v>
      </c>
      <c r="D33" s="13">
        <f>D26/d_openwater</f>
        <v>0.18735315156249999</v>
      </c>
    </row>
    <row r="34" spans="2:4">
      <c r="B34" s="7" t="s">
        <v>86</v>
      </c>
      <c r="C34" s="13">
        <f>C27/d_ice</f>
        <v>0.33493796875000004</v>
      </c>
      <c r="D34" s="12">
        <f>D27/d_openwater</f>
        <v>4.6861718749999996E-2</v>
      </c>
    </row>
    <row r="35" spans="2:4">
      <c r="B35" s="7" t="s">
        <v>4</v>
      </c>
      <c r="C35" s="13">
        <f>C28/d_ice</f>
        <v>7.5965312500000007E-2</v>
      </c>
      <c r="D35" s="12">
        <f>D28/d_openwater</f>
        <v>1.4995750000000002E-2</v>
      </c>
    </row>
  </sheetData>
  <mergeCells count="2">
    <mergeCell ref="E15:E16"/>
    <mergeCell ref="F15:F16"/>
  </mergeCells>
  <phoneticPr fontId="19" type="noConversion"/>
  <pageMargins left="0.7" right="0.7" top="0.75" bottom="0.75" header="0.3" footer="0.3"/>
  <pageSetup orientation="portrait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B1:G32"/>
  <sheetViews>
    <sheetView workbookViewId="0">
      <selection activeCell="E10" sqref="E10"/>
    </sheetView>
  </sheetViews>
  <sheetFormatPr defaultColWidth="8.85546875" defaultRowHeight="15"/>
  <cols>
    <col min="2" max="2" width="20.140625" customWidth="1"/>
  </cols>
  <sheetData>
    <row r="1" spans="2:7">
      <c r="B1" s="2" t="s">
        <v>1</v>
      </c>
    </row>
    <row r="4" spans="2:7">
      <c r="B4" s="15" t="s">
        <v>88</v>
      </c>
    </row>
    <row r="5" spans="2:7">
      <c r="B5" s="15"/>
    </row>
    <row r="6" spans="2:7">
      <c r="B6" s="15" t="s">
        <v>89</v>
      </c>
    </row>
    <row r="7" spans="2:7">
      <c r="B7" s="15" t="s">
        <v>113</v>
      </c>
    </row>
    <row r="8" spans="2:7" ht="15.75" thickBot="1">
      <c r="B8" s="15"/>
    </row>
    <row r="9" spans="2:7" ht="15.75" thickBot="1">
      <c r="B9" s="16" t="s">
        <v>90</v>
      </c>
      <c r="C9" s="17" t="s">
        <v>91</v>
      </c>
      <c r="D9" s="18" t="s">
        <v>92</v>
      </c>
      <c r="E9" s="18" t="s">
        <v>93</v>
      </c>
      <c r="F9" s="18" t="s">
        <v>94</v>
      </c>
      <c r="G9" s="18" t="s">
        <v>95</v>
      </c>
    </row>
    <row r="10" spans="2:7" ht="15.75" thickBot="1">
      <c r="B10" s="19" t="s">
        <v>96</v>
      </c>
      <c r="C10" s="20" t="s">
        <v>97</v>
      </c>
      <c r="D10" s="21">
        <v>1263.5999999999999</v>
      </c>
      <c r="E10" s="21">
        <v>1393.8</v>
      </c>
      <c r="F10" s="21">
        <v>1594</v>
      </c>
      <c r="G10" s="21">
        <v>1377.9</v>
      </c>
    </row>
    <row r="11" spans="2:7" ht="15.75" thickBot="1">
      <c r="B11" s="19" t="s">
        <v>98</v>
      </c>
      <c r="C11" s="20" t="s">
        <v>97</v>
      </c>
      <c r="D11" s="21">
        <v>566.79999999999995</v>
      </c>
      <c r="E11" s="21">
        <v>560.5</v>
      </c>
      <c r="F11" s="21">
        <v>579.9</v>
      </c>
      <c r="G11" s="21">
        <v>559.9</v>
      </c>
    </row>
    <row r="12" spans="2:7" ht="15.75" thickBot="1">
      <c r="B12" s="19" t="s">
        <v>99</v>
      </c>
      <c r="C12" s="20" t="s">
        <v>97</v>
      </c>
      <c r="D12" s="21">
        <v>0.91</v>
      </c>
      <c r="E12" s="21">
        <v>1.1200000000000001</v>
      </c>
      <c r="F12" s="21">
        <v>1.38</v>
      </c>
      <c r="G12" s="21">
        <v>2.11</v>
      </c>
    </row>
    <row r="13" spans="2:7" ht="15.75" thickBot="1">
      <c r="B13" s="19" t="s">
        <v>100</v>
      </c>
      <c r="C13" s="20" t="s">
        <v>97</v>
      </c>
      <c r="D13" s="21">
        <v>0</v>
      </c>
      <c r="E13" s="21">
        <v>0</v>
      </c>
      <c r="F13" s="21">
        <v>0</v>
      </c>
      <c r="G13" s="21">
        <v>0</v>
      </c>
    </row>
    <row r="14" spans="2:7" ht="15.75" thickBot="1">
      <c r="B14" s="19" t="s">
        <v>101</v>
      </c>
      <c r="C14" s="20" t="s">
        <v>97</v>
      </c>
      <c r="D14" s="21">
        <v>12.4</v>
      </c>
      <c r="E14" s="45">
        <v>13.59</v>
      </c>
      <c r="F14" s="45">
        <v>19.989999999999998</v>
      </c>
      <c r="G14" s="21">
        <v>15.24</v>
      </c>
    </row>
    <row r="15" spans="2:7" ht="15.75" thickBot="1">
      <c r="B15" s="19" t="s">
        <v>102</v>
      </c>
      <c r="C15" s="20" t="s">
        <v>97</v>
      </c>
      <c r="D15" s="22">
        <v>0.18</v>
      </c>
      <c r="E15" s="22">
        <v>0.2</v>
      </c>
      <c r="F15" s="22">
        <v>0.23</v>
      </c>
      <c r="G15" s="22">
        <v>0.21</v>
      </c>
    </row>
    <row r="16" spans="2:7" ht="15.75" thickBot="1">
      <c r="B16" s="19" t="s">
        <v>103</v>
      </c>
      <c r="C16" s="20" t="s">
        <v>97</v>
      </c>
      <c r="D16" s="23">
        <v>0.98</v>
      </c>
      <c r="E16" s="23">
        <v>0.97</v>
      </c>
      <c r="F16" s="23">
        <v>1</v>
      </c>
      <c r="G16" s="23">
        <v>0.97</v>
      </c>
    </row>
    <row r="17" spans="2:7" ht="15.75" thickBot="1">
      <c r="B17" s="20" t="s">
        <v>104</v>
      </c>
      <c r="C17" s="20" t="s">
        <v>97</v>
      </c>
      <c r="D17" s="21">
        <v>207.1</v>
      </c>
      <c r="E17" s="21">
        <v>203.1</v>
      </c>
      <c r="F17" s="21">
        <v>213.9</v>
      </c>
      <c r="G17" s="21">
        <v>219.4</v>
      </c>
    </row>
    <row r="18" spans="2:7">
      <c r="B18" s="44" t="s">
        <v>9</v>
      </c>
    </row>
    <row r="19" spans="2:7">
      <c r="B19" s="15"/>
    </row>
    <row r="20" spans="2:7">
      <c r="B20" s="15" t="s">
        <v>10</v>
      </c>
    </row>
    <row r="21" spans="2:7">
      <c r="B21" s="15" t="s">
        <v>11</v>
      </c>
    </row>
    <row r="22" spans="2:7">
      <c r="B22" s="15"/>
    </row>
    <row r="23" spans="2:7">
      <c r="B23" s="15" t="s">
        <v>12</v>
      </c>
    </row>
    <row r="24" spans="2:7">
      <c r="B24" s="15"/>
    </row>
    <row r="25" spans="2:7">
      <c r="B25" s="15" t="s">
        <v>105</v>
      </c>
    </row>
    <row r="26" spans="2:7">
      <c r="B26" s="15"/>
    </row>
    <row r="27" spans="2:7">
      <c r="B27" s="15" t="s">
        <v>106</v>
      </c>
    </row>
    <row r="28" spans="2:7">
      <c r="B28" s="15"/>
    </row>
    <row r="29" spans="2:7">
      <c r="B29" s="15" t="s">
        <v>107</v>
      </c>
    </row>
    <row r="30" spans="2:7">
      <c r="B30" s="24"/>
    </row>
    <row r="31" spans="2:7">
      <c r="B31" s="15" t="s">
        <v>108</v>
      </c>
    </row>
    <row r="32" spans="2:7">
      <c r="B32" s="25" t="s">
        <v>109</v>
      </c>
    </row>
  </sheetData>
  <phoneticPr fontId="19" type="noConversion"/>
  <hyperlinks>
    <hyperlink ref="B32" r:id="rId1"/>
  </hyperlinks>
  <pageMargins left="0.7" right="0.7" top="0.75" bottom="0.75" header="0.3" footer="0.3"/>
  <pageSetup orientation="portrait" horizontalDpi="4294967292" verticalDpi="4294967292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3"/>
  <sheetViews>
    <sheetView workbookViewId="0">
      <selection activeCell="B31" sqref="B31"/>
    </sheetView>
  </sheetViews>
  <sheetFormatPr defaultColWidth="8.85546875" defaultRowHeight="15"/>
  <sheetData>
    <row r="3" spans="1:1"/>
  </sheetData>
  <phoneticPr fontId="19" type="noConversion"/>
  <pageMargins left="0.7" right="0.7" top="0.75" bottom="0.75" header="0.3" footer="0.3"/>
  <pageSetup orientation="portrait" horizontalDpi="4294967292" verticalDpi="4294967292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version #</vt:lpstr>
      <vt:lpstr>Background</vt:lpstr>
      <vt:lpstr>Calculation</vt:lpstr>
      <vt:lpstr>S80ME-C9_L1 rating</vt:lpstr>
      <vt:lpstr>Source-emission factor for PM</vt:lpstr>
      <vt:lpstr>d_ice</vt:lpstr>
      <vt:lpstr>d_openwater</vt:lpstr>
      <vt:lpstr>EF_NOx</vt:lpstr>
      <vt:lpstr>EF_SOx</vt:lpstr>
      <vt:lpstr>MCR</vt:lpstr>
    </vt:vector>
  </TitlesOfParts>
  <Company>Hatch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Hatch</dc:creator>
  <cp:lastModifiedBy>licensing</cp:lastModifiedBy>
  <cp:lastPrinted>2011-08-19T20:31:52Z</cp:lastPrinted>
  <dcterms:created xsi:type="dcterms:W3CDTF">2011-08-16T13:12:57Z</dcterms:created>
  <dcterms:modified xsi:type="dcterms:W3CDTF">2011-08-29T15:19:25Z</dcterms:modified>
</cp:coreProperties>
</file>