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 activeTab="1"/>
  </bookViews>
  <sheets>
    <sheet name="March_2013" sheetId="4" r:id="rId1"/>
    <sheet name="April 2013" sheetId="6" r:id="rId2"/>
  </sheets>
  <calcPr calcId="145621"/>
</workbook>
</file>

<file path=xl/calcChain.xml><?xml version="1.0" encoding="utf-8"?>
<calcChain xmlns="http://schemas.openxmlformats.org/spreadsheetml/2006/main">
  <c r="H182" i="6" l="1"/>
  <c r="F181" i="6"/>
  <c r="D181" i="6"/>
  <c r="F180" i="6"/>
  <c r="D180" i="6"/>
  <c r="F179" i="6"/>
  <c r="D179" i="6"/>
  <c r="G179" i="6" s="1"/>
  <c r="F178" i="6"/>
  <c r="G178" i="6" s="1"/>
  <c r="D178" i="6"/>
  <c r="F177" i="6"/>
  <c r="D177" i="6"/>
  <c r="F176" i="6"/>
  <c r="D176" i="6"/>
  <c r="F175" i="6"/>
  <c r="D175" i="6"/>
  <c r="G175" i="6" s="1"/>
  <c r="F174" i="6"/>
  <c r="D174" i="6"/>
  <c r="F173" i="6"/>
  <c r="D173" i="6"/>
  <c r="G173" i="6" s="1"/>
  <c r="F172" i="6"/>
  <c r="D172" i="6"/>
  <c r="F171" i="6"/>
  <c r="D171" i="6"/>
  <c r="F170" i="6"/>
  <c r="D170" i="6"/>
  <c r="F169" i="6"/>
  <c r="D169" i="6"/>
  <c r="G169" i="6" s="1"/>
  <c r="F168" i="6"/>
  <c r="G168" i="6" s="1"/>
  <c r="D168" i="6"/>
  <c r="F167" i="6"/>
  <c r="D167" i="6"/>
  <c r="F166" i="6"/>
  <c r="D166" i="6"/>
  <c r="F165" i="6"/>
  <c r="D165" i="6"/>
  <c r="G165" i="6" s="1"/>
  <c r="F164" i="6"/>
  <c r="D164" i="6"/>
  <c r="F163" i="6"/>
  <c r="D163" i="6"/>
  <c r="G163" i="6" s="1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F155" i="6"/>
  <c r="G155" i="6" s="1"/>
  <c r="D155" i="6"/>
  <c r="F154" i="6"/>
  <c r="D154" i="6"/>
  <c r="F153" i="6"/>
  <c r="D153" i="6"/>
  <c r="F152" i="6"/>
  <c r="D152" i="6"/>
  <c r="F151" i="6"/>
  <c r="G151" i="6" s="1"/>
  <c r="D151" i="6"/>
  <c r="F150" i="6"/>
  <c r="D150" i="6"/>
  <c r="F149" i="6"/>
  <c r="D149" i="6"/>
  <c r="F148" i="6"/>
  <c r="D148" i="6"/>
  <c r="I146" i="6" s="1"/>
  <c r="F147" i="6"/>
  <c r="G147" i="6" s="1"/>
  <c r="D147" i="6"/>
  <c r="F146" i="6"/>
  <c r="D146" i="6"/>
  <c r="F145" i="6"/>
  <c r="D145" i="6"/>
  <c r="F144" i="6"/>
  <c r="D144" i="6"/>
  <c r="F143" i="6"/>
  <c r="G143" i="6" s="1"/>
  <c r="F142" i="6"/>
  <c r="G142" i="6" s="1"/>
  <c r="F141" i="6"/>
  <c r="D141" i="6"/>
  <c r="F140" i="6"/>
  <c r="D140" i="6"/>
  <c r="G140" i="6" s="1"/>
  <c r="F139" i="6"/>
  <c r="G139" i="6" s="1"/>
  <c r="D139" i="6"/>
  <c r="F138" i="6"/>
  <c r="D138" i="6"/>
  <c r="F137" i="6"/>
  <c r="D137" i="6"/>
  <c r="F136" i="6"/>
  <c r="D136" i="6"/>
  <c r="G136" i="6" s="1"/>
  <c r="F135" i="6"/>
  <c r="D135" i="6"/>
  <c r="F134" i="6"/>
  <c r="J134" i="6" s="1"/>
  <c r="D134" i="6"/>
  <c r="F133" i="6"/>
  <c r="D133" i="6"/>
  <c r="G133" i="6" s="1"/>
  <c r="F132" i="6"/>
  <c r="D132" i="6"/>
  <c r="F131" i="6"/>
  <c r="D131" i="6"/>
  <c r="G131" i="6" s="1"/>
  <c r="F130" i="6"/>
  <c r="D130" i="6"/>
  <c r="F129" i="6"/>
  <c r="D129" i="6"/>
  <c r="G129" i="6" s="1"/>
  <c r="F128" i="6"/>
  <c r="D128" i="6"/>
  <c r="F127" i="6"/>
  <c r="D127" i="6"/>
  <c r="F126" i="6"/>
  <c r="D126" i="6"/>
  <c r="G126" i="6" s="1"/>
  <c r="F125" i="6"/>
  <c r="D125" i="6"/>
  <c r="F124" i="6"/>
  <c r="D124" i="6"/>
  <c r="F123" i="6"/>
  <c r="D123" i="6"/>
  <c r="F122" i="6"/>
  <c r="D122" i="6"/>
  <c r="F121" i="6"/>
  <c r="D121" i="6"/>
  <c r="F120" i="6"/>
  <c r="D120" i="6"/>
  <c r="G120" i="6" s="1"/>
  <c r="F119" i="6"/>
  <c r="G119" i="6" s="1"/>
  <c r="D119" i="6"/>
  <c r="F118" i="6"/>
  <c r="D118" i="6"/>
  <c r="F117" i="6"/>
  <c r="D117" i="6"/>
  <c r="F116" i="6"/>
  <c r="D116" i="6"/>
  <c r="F115" i="6"/>
  <c r="D115" i="6"/>
  <c r="F114" i="6"/>
  <c r="D114" i="6"/>
  <c r="G114" i="6" s="1"/>
  <c r="F113" i="6"/>
  <c r="D113" i="6"/>
  <c r="F112" i="6"/>
  <c r="D112" i="6"/>
  <c r="G112" i="6" s="1"/>
  <c r="F111" i="6"/>
  <c r="J110" i="6" s="1"/>
  <c r="D111" i="6"/>
  <c r="F110" i="6"/>
  <c r="D110" i="6"/>
  <c r="G109" i="6"/>
  <c r="F109" i="6"/>
  <c r="D109" i="6"/>
  <c r="F108" i="6"/>
  <c r="D108" i="6"/>
  <c r="F107" i="6"/>
  <c r="D107" i="6"/>
  <c r="F106" i="6"/>
  <c r="D106" i="6"/>
  <c r="F105" i="6"/>
  <c r="D105" i="6"/>
  <c r="F104" i="6"/>
  <c r="D104" i="6"/>
  <c r="F103" i="6"/>
  <c r="D103" i="6"/>
  <c r="F102" i="6"/>
  <c r="D102" i="6"/>
  <c r="G102" i="6" s="1"/>
  <c r="F101" i="6"/>
  <c r="G101" i="6" s="1"/>
  <c r="D101" i="6"/>
  <c r="F100" i="6"/>
  <c r="D100" i="6"/>
  <c r="F99" i="6"/>
  <c r="D99" i="6"/>
  <c r="F98" i="6"/>
  <c r="D98" i="6"/>
  <c r="F97" i="6"/>
  <c r="D97" i="6"/>
  <c r="F96" i="6"/>
  <c r="D96" i="6"/>
  <c r="F95" i="6"/>
  <c r="D95" i="6"/>
  <c r="G95" i="6" s="1"/>
  <c r="F94" i="6"/>
  <c r="D94" i="6"/>
  <c r="F93" i="6"/>
  <c r="D93" i="6"/>
  <c r="F92" i="6"/>
  <c r="G92" i="6" s="1"/>
  <c r="D92" i="6"/>
  <c r="F91" i="6"/>
  <c r="D91" i="6"/>
  <c r="F90" i="6"/>
  <c r="D90" i="6"/>
  <c r="F89" i="6"/>
  <c r="D89" i="6"/>
  <c r="G88" i="6"/>
  <c r="F88" i="6"/>
  <c r="D88" i="6"/>
  <c r="F87" i="6"/>
  <c r="D87" i="6"/>
  <c r="F86" i="6"/>
  <c r="D86" i="6"/>
  <c r="F85" i="6"/>
  <c r="D85" i="6"/>
  <c r="G85" i="6" s="1"/>
  <c r="F84" i="6"/>
  <c r="D84" i="6"/>
  <c r="F83" i="6"/>
  <c r="D83" i="6"/>
  <c r="G83" i="6" s="1"/>
  <c r="F82" i="6"/>
  <c r="D82" i="6"/>
  <c r="F81" i="6"/>
  <c r="D81" i="6"/>
  <c r="F80" i="6"/>
  <c r="D80" i="6"/>
  <c r="F79" i="6"/>
  <c r="D79" i="6"/>
  <c r="F78" i="6"/>
  <c r="D78" i="6"/>
  <c r="F77" i="6"/>
  <c r="D77" i="6"/>
  <c r="F76" i="6"/>
  <c r="D76" i="6"/>
  <c r="F75" i="6"/>
  <c r="D75" i="6"/>
  <c r="F74" i="6"/>
  <c r="D74" i="6"/>
  <c r="F73" i="6"/>
  <c r="D73" i="6"/>
  <c r="F72" i="6"/>
  <c r="D72" i="6"/>
  <c r="F71" i="6"/>
  <c r="D71" i="6"/>
  <c r="G71" i="6" s="1"/>
  <c r="F70" i="6"/>
  <c r="G70" i="6" s="1"/>
  <c r="D70" i="6"/>
  <c r="F69" i="6"/>
  <c r="D69" i="6"/>
  <c r="I68" i="6" s="1"/>
  <c r="G68" i="6"/>
  <c r="F67" i="6"/>
  <c r="D67" i="6"/>
  <c r="F66" i="6"/>
  <c r="D66" i="6"/>
  <c r="G66" i="6" s="1"/>
  <c r="F65" i="6"/>
  <c r="D65" i="6"/>
  <c r="F64" i="6"/>
  <c r="D64" i="6"/>
  <c r="G64" i="6" s="1"/>
  <c r="F63" i="6"/>
  <c r="D63" i="6"/>
  <c r="F62" i="6"/>
  <c r="D62" i="6"/>
  <c r="F61" i="6"/>
  <c r="D61" i="6"/>
  <c r="F60" i="6"/>
  <c r="D60" i="6"/>
  <c r="G60" i="6" s="1"/>
  <c r="F59" i="6"/>
  <c r="G59" i="6" s="1"/>
  <c r="D59" i="6"/>
  <c r="F58" i="6"/>
  <c r="D58" i="6"/>
  <c r="F57" i="6"/>
  <c r="J56" i="6" s="1"/>
  <c r="D57" i="6"/>
  <c r="F56" i="6"/>
  <c r="D56" i="6"/>
  <c r="G56" i="6" s="1"/>
  <c r="F55" i="6"/>
  <c r="D55" i="6"/>
  <c r="F54" i="6"/>
  <c r="D54" i="6"/>
  <c r="G54" i="6" s="1"/>
  <c r="F53" i="6"/>
  <c r="D53" i="6"/>
  <c r="F52" i="6"/>
  <c r="D52" i="6"/>
  <c r="F51" i="6"/>
  <c r="D51" i="6"/>
  <c r="F50" i="6"/>
  <c r="D50" i="6"/>
  <c r="G50" i="6" s="1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G42" i="6" s="1"/>
  <c r="F41" i="6"/>
  <c r="G41" i="6" s="1"/>
  <c r="D41" i="6"/>
  <c r="F40" i="6"/>
  <c r="D40" i="6"/>
  <c r="F39" i="6"/>
  <c r="D39" i="6"/>
  <c r="F38" i="6"/>
  <c r="F37" i="6"/>
  <c r="D37" i="6"/>
  <c r="G37" i="6" s="1"/>
  <c r="F36" i="6"/>
  <c r="D36" i="6"/>
  <c r="F35" i="6"/>
  <c r="D35" i="6"/>
  <c r="F34" i="6"/>
  <c r="G34" i="6" s="1"/>
  <c r="D34" i="6"/>
  <c r="F33" i="6"/>
  <c r="D33" i="6"/>
  <c r="F32" i="6"/>
  <c r="D32" i="6" s="1"/>
  <c r="G32" i="6" s="1"/>
  <c r="F31" i="6"/>
  <c r="D31" i="6"/>
  <c r="F30" i="6"/>
  <c r="D30" i="6"/>
  <c r="F29" i="6"/>
  <c r="D29" i="6"/>
  <c r="G29" i="6" s="1"/>
  <c r="F28" i="6"/>
  <c r="G28" i="6" s="1"/>
  <c r="D28" i="6"/>
  <c r="F27" i="6"/>
  <c r="D27" i="6"/>
  <c r="F26" i="6"/>
  <c r="D26" i="6" s="1"/>
  <c r="G26" i="6" s="1"/>
  <c r="F25" i="6"/>
  <c r="D25" i="6"/>
  <c r="F24" i="6"/>
  <c r="D24" i="6"/>
  <c r="F23" i="6"/>
  <c r="D23" i="6"/>
  <c r="F22" i="6"/>
  <c r="D22" i="6"/>
  <c r="F21" i="6"/>
  <c r="G21" i="6" s="1"/>
  <c r="D21" i="6"/>
  <c r="F20" i="6"/>
  <c r="D20" i="6"/>
  <c r="F19" i="6"/>
  <c r="D19" i="6"/>
  <c r="F18" i="6"/>
  <c r="D18" i="6"/>
  <c r="F17" i="6"/>
  <c r="G17" i="6" s="1"/>
  <c r="D17" i="6"/>
  <c r="F16" i="6"/>
  <c r="D16" i="6"/>
  <c r="F15" i="6"/>
  <c r="D15" i="6"/>
  <c r="F14" i="6"/>
  <c r="F13" i="6"/>
  <c r="D13" i="6"/>
  <c r="F12" i="6"/>
  <c r="D12" i="6"/>
  <c r="F11" i="6"/>
  <c r="D11" i="6"/>
  <c r="G11" i="6" s="1"/>
  <c r="F10" i="6"/>
  <c r="D10" i="6"/>
  <c r="F9" i="6"/>
  <c r="D9" i="6"/>
  <c r="F8" i="6"/>
  <c r="D8" i="6"/>
  <c r="G8" i="6" s="1"/>
  <c r="K2" i="6"/>
  <c r="J2" i="6"/>
  <c r="I2" i="6"/>
  <c r="G25" i="6" l="1"/>
  <c r="G35" i="6"/>
  <c r="G81" i="6"/>
  <c r="G87" i="6"/>
  <c r="G108" i="6"/>
  <c r="J146" i="6"/>
  <c r="G161" i="6"/>
  <c r="I176" i="6"/>
  <c r="G18" i="6"/>
  <c r="G30" i="6"/>
  <c r="G36" i="6"/>
  <c r="G48" i="6"/>
  <c r="J50" i="6"/>
  <c r="G52" i="6"/>
  <c r="G58" i="6"/>
  <c r="G72" i="6"/>
  <c r="G78" i="6"/>
  <c r="G82" i="6"/>
  <c r="I86" i="6"/>
  <c r="G91" i="6"/>
  <c r="G103" i="6"/>
  <c r="G105" i="6"/>
  <c r="G116" i="6"/>
  <c r="G118" i="6"/>
  <c r="G130" i="6"/>
  <c r="G135" i="6"/>
  <c r="I140" i="6"/>
  <c r="G145" i="6"/>
  <c r="G148" i="6"/>
  <c r="G152" i="6"/>
  <c r="G162" i="6"/>
  <c r="J170" i="6"/>
  <c r="G27" i="6"/>
  <c r="F184" i="6"/>
  <c r="G19" i="6"/>
  <c r="G43" i="6"/>
  <c r="G45" i="6"/>
  <c r="G49" i="6"/>
  <c r="G51" i="6"/>
  <c r="G53" i="6"/>
  <c r="G61" i="6"/>
  <c r="J86" i="6"/>
  <c r="G113" i="6"/>
  <c r="G115" i="6"/>
  <c r="I116" i="6"/>
  <c r="J128" i="6"/>
  <c r="I134" i="6"/>
  <c r="G172" i="6"/>
  <c r="G174" i="6"/>
  <c r="G176" i="6"/>
  <c r="G180" i="6"/>
  <c r="J26" i="6"/>
  <c r="F187" i="6"/>
  <c r="G16" i="6"/>
  <c r="G23" i="6"/>
  <c r="G31" i="6"/>
  <c r="K26" i="6" s="1"/>
  <c r="G33" i="6"/>
  <c r="K32" i="6" s="1"/>
  <c r="G39" i="6"/>
  <c r="J44" i="6"/>
  <c r="G46" i="6"/>
  <c r="G55" i="6"/>
  <c r="J62" i="6"/>
  <c r="G77" i="6"/>
  <c r="G79" i="6"/>
  <c r="G84" i="6"/>
  <c r="G86" i="6"/>
  <c r="G90" i="6"/>
  <c r="J92" i="6"/>
  <c r="G97" i="6"/>
  <c r="J104" i="6"/>
  <c r="G106" i="6"/>
  <c r="G117" i="6"/>
  <c r="G137" i="6"/>
  <c r="G144" i="6"/>
  <c r="G146" i="6"/>
  <c r="K146" i="6" s="1"/>
  <c r="G150" i="6"/>
  <c r="J152" i="6"/>
  <c r="G157" i="6"/>
  <c r="J164" i="6"/>
  <c r="G166" i="6"/>
  <c r="G177" i="6"/>
  <c r="D183" i="6"/>
  <c r="G15" i="6"/>
  <c r="J20" i="6"/>
  <c r="G22" i="6"/>
  <c r="G47" i="6"/>
  <c r="G65" i="6"/>
  <c r="G67" i="6"/>
  <c r="G69" i="6"/>
  <c r="G89" i="6"/>
  <c r="G94" i="6"/>
  <c r="G96" i="6"/>
  <c r="G100" i="6"/>
  <c r="G107" i="6"/>
  <c r="G110" i="6"/>
  <c r="G125" i="6"/>
  <c r="G127" i="6"/>
  <c r="G132" i="6"/>
  <c r="G134" i="6"/>
  <c r="G138" i="6"/>
  <c r="K134" i="6" s="1"/>
  <c r="G149" i="6"/>
  <c r="G154" i="6"/>
  <c r="G156" i="6"/>
  <c r="G160" i="6"/>
  <c r="G167" i="6"/>
  <c r="G170" i="6"/>
  <c r="F186" i="6"/>
  <c r="I50" i="6"/>
  <c r="J80" i="6"/>
  <c r="J98" i="6"/>
  <c r="J140" i="6"/>
  <c r="J158" i="6"/>
  <c r="I20" i="6"/>
  <c r="G20" i="6"/>
  <c r="D185" i="6"/>
  <c r="F183" i="6"/>
  <c r="G10" i="6"/>
  <c r="D186" i="6"/>
  <c r="G12" i="6"/>
  <c r="J14" i="6"/>
  <c r="D14" i="6"/>
  <c r="G24" i="6"/>
  <c r="I32" i="6"/>
  <c r="I44" i="6"/>
  <c r="G44" i="6"/>
  <c r="G62" i="6"/>
  <c r="G75" i="6"/>
  <c r="I74" i="6"/>
  <c r="I80" i="6"/>
  <c r="G80" i="6"/>
  <c r="K80" i="6" s="1"/>
  <c r="G98" i="6"/>
  <c r="G123" i="6"/>
  <c r="I122" i="6"/>
  <c r="I128" i="6"/>
  <c r="G128" i="6"/>
  <c r="G158" i="6"/>
  <c r="F182" i="6"/>
  <c r="F185" i="6"/>
  <c r="I8" i="6"/>
  <c r="G9" i="6"/>
  <c r="J38" i="6"/>
  <c r="D38" i="6"/>
  <c r="K50" i="6"/>
  <c r="I56" i="6"/>
  <c r="J68" i="6"/>
  <c r="J74" i="6"/>
  <c r="I92" i="6"/>
  <c r="I110" i="6"/>
  <c r="G111" i="6"/>
  <c r="J116" i="6"/>
  <c r="J122" i="6"/>
  <c r="I152" i="6"/>
  <c r="I170" i="6"/>
  <c r="G171" i="6"/>
  <c r="J176" i="6"/>
  <c r="J8" i="6"/>
  <c r="G13" i="6"/>
  <c r="D187" i="6"/>
  <c r="I26" i="6"/>
  <c r="J32" i="6"/>
  <c r="G40" i="6"/>
  <c r="G57" i="6"/>
  <c r="K56" i="6" s="1"/>
  <c r="G63" i="6"/>
  <c r="I62" i="6"/>
  <c r="G73" i="6"/>
  <c r="K68" i="6" s="1"/>
  <c r="G74" i="6"/>
  <c r="G76" i="6"/>
  <c r="G93" i="6"/>
  <c r="G99" i="6"/>
  <c r="I98" i="6"/>
  <c r="I104" i="6"/>
  <c r="G104" i="6"/>
  <c r="G121" i="6"/>
  <c r="K116" i="6" s="1"/>
  <c r="G122" i="6"/>
  <c r="G124" i="6"/>
  <c r="G141" i="6"/>
  <c r="G153" i="6"/>
  <c r="K152" i="6" s="1"/>
  <c r="G159" i="6"/>
  <c r="I158" i="6"/>
  <c r="I164" i="6"/>
  <c r="G164" i="6"/>
  <c r="K164" i="6" s="1"/>
  <c r="G181" i="6"/>
  <c r="K176" i="6" s="1"/>
  <c r="D184" i="6"/>
  <c r="K140" i="6" l="1"/>
  <c r="K92" i="6"/>
  <c r="K110" i="6"/>
  <c r="G185" i="6"/>
  <c r="K86" i="6"/>
  <c r="K170" i="6"/>
  <c r="K128" i="6"/>
  <c r="K98" i="6"/>
  <c r="K104" i="6"/>
  <c r="G186" i="6"/>
  <c r="K44" i="6"/>
  <c r="I38" i="6"/>
  <c r="G38" i="6"/>
  <c r="K38" i="6" s="1"/>
  <c r="K8" i="6"/>
  <c r="K122" i="6"/>
  <c r="K74" i="6"/>
  <c r="D182" i="6"/>
  <c r="G183" i="6"/>
  <c r="K158" i="6"/>
  <c r="I14" i="6"/>
  <c r="G14" i="6"/>
  <c r="G184" i="6"/>
  <c r="K62" i="6"/>
  <c r="G187" i="6"/>
  <c r="J182" i="6"/>
  <c r="K20" i="6"/>
  <c r="K14" i="6" l="1"/>
  <c r="G182" i="6"/>
  <c r="I182" i="6"/>
  <c r="K182" i="6"/>
  <c r="D64" i="4" l="1"/>
  <c r="D70" i="4"/>
  <c r="D76" i="4"/>
  <c r="G76" i="4" s="1"/>
  <c r="D82" i="4"/>
  <c r="D88" i="4"/>
  <c r="D94" i="4"/>
  <c r="D100" i="4"/>
  <c r="G100" i="4" s="1"/>
  <c r="D106" i="4"/>
  <c r="D112" i="4"/>
  <c r="D118" i="4"/>
  <c r="D124" i="4"/>
  <c r="G124" i="4" s="1"/>
  <c r="D130" i="4"/>
  <c r="D136" i="4"/>
  <c r="D142" i="4"/>
  <c r="D148" i="4"/>
  <c r="G148" i="4" s="1"/>
  <c r="D154" i="4"/>
  <c r="D160" i="4"/>
  <c r="D166" i="4"/>
  <c r="F64" i="4"/>
  <c r="F70" i="4"/>
  <c r="G70" i="4" s="1"/>
  <c r="F76" i="4"/>
  <c r="F82" i="4"/>
  <c r="F88" i="4"/>
  <c r="F94" i="4"/>
  <c r="G94" i="4" s="1"/>
  <c r="F100" i="4"/>
  <c r="F106" i="4"/>
  <c r="F112" i="4"/>
  <c r="F118" i="4"/>
  <c r="G118" i="4" s="1"/>
  <c r="F124" i="4"/>
  <c r="F130" i="4"/>
  <c r="F136" i="4"/>
  <c r="F142" i="4"/>
  <c r="F148" i="4"/>
  <c r="F154" i="4"/>
  <c r="F160" i="4"/>
  <c r="F166" i="4"/>
  <c r="G166" i="4" s="1"/>
  <c r="D66" i="4"/>
  <c r="D72" i="4"/>
  <c r="D78" i="4"/>
  <c r="D84" i="4"/>
  <c r="D90" i="4"/>
  <c r="D96" i="4"/>
  <c r="D102" i="4"/>
  <c r="D108" i="4"/>
  <c r="D114" i="4"/>
  <c r="D120" i="4"/>
  <c r="D126" i="4"/>
  <c r="D132" i="4"/>
  <c r="D138" i="4"/>
  <c r="D144" i="4"/>
  <c r="D150" i="4"/>
  <c r="G150" i="4" s="1"/>
  <c r="D156" i="4"/>
  <c r="D162" i="4"/>
  <c r="D168" i="4"/>
  <c r="F66" i="4"/>
  <c r="F174" i="4" s="1"/>
  <c r="F72" i="4"/>
  <c r="F78" i="4"/>
  <c r="F84" i="4"/>
  <c r="F90" i="4"/>
  <c r="F96" i="4"/>
  <c r="F102" i="4"/>
  <c r="F108" i="4"/>
  <c r="F114" i="4"/>
  <c r="F120" i="4"/>
  <c r="F126" i="4"/>
  <c r="F132" i="4"/>
  <c r="F138" i="4"/>
  <c r="F144" i="4"/>
  <c r="F150" i="4"/>
  <c r="F156" i="4"/>
  <c r="F162" i="4"/>
  <c r="F168" i="4"/>
  <c r="D67" i="4"/>
  <c r="D73" i="4"/>
  <c r="G73" i="4" s="1"/>
  <c r="D79" i="4"/>
  <c r="D85" i="4"/>
  <c r="G85" i="4" s="1"/>
  <c r="D91" i="4"/>
  <c r="D97" i="4"/>
  <c r="G97" i="4" s="1"/>
  <c r="D103" i="4"/>
  <c r="D109" i="4"/>
  <c r="G109" i="4" s="1"/>
  <c r="D115" i="4"/>
  <c r="D121" i="4"/>
  <c r="G121" i="4" s="1"/>
  <c r="D127" i="4"/>
  <c r="D133" i="4"/>
  <c r="G133" i="4" s="1"/>
  <c r="D139" i="4"/>
  <c r="D145" i="4"/>
  <c r="G145" i="4" s="1"/>
  <c r="D151" i="4"/>
  <c r="D157" i="4"/>
  <c r="I152" i="4" s="1"/>
  <c r="D163" i="4"/>
  <c r="D169" i="4"/>
  <c r="G169" i="4" s="1"/>
  <c r="F67" i="4"/>
  <c r="F73" i="4"/>
  <c r="F175" i="4" s="1"/>
  <c r="F79" i="4"/>
  <c r="F85" i="4"/>
  <c r="F91" i="4"/>
  <c r="F97" i="4"/>
  <c r="F103" i="4"/>
  <c r="F109" i="4"/>
  <c r="F115" i="4"/>
  <c r="F121" i="4"/>
  <c r="F127" i="4"/>
  <c r="F133" i="4"/>
  <c r="F139" i="4"/>
  <c r="F145" i="4"/>
  <c r="F151" i="4"/>
  <c r="F157" i="4"/>
  <c r="F163" i="4"/>
  <c r="F169" i="4"/>
  <c r="D62" i="4"/>
  <c r="D68" i="4"/>
  <c r="D74" i="4"/>
  <c r="G74" i="4" s="1"/>
  <c r="D80" i="4"/>
  <c r="D86" i="4"/>
  <c r="D92" i="4"/>
  <c r="D98" i="4"/>
  <c r="F104" i="4"/>
  <c r="D104" i="4" s="1"/>
  <c r="G104" i="4" s="1"/>
  <c r="F110" i="4"/>
  <c r="D110" i="4" s="1"/>
  <c r="G110" i="4" s="1"/>
  <c r="F116" i="4"/>
  <c r="F122" i="4"/>
  <c r="D122" i="4"/>
  <c r="G122" i="4" s="1"/>
  <c r="F128" i="4"/>
  <c r="D128" i="4" s="1"/>
  <c r="G128" i="4" s="1"/>
  <c r="F134" i="4"/>
  <c r="D134" i="4" s="1"/>
  <c r="F140" i="4"/>
  <c r="F146" i="4"/>
  <c r="D146" i="4"/>
  <c r="F152" i="4"/>
  <c r="D152" i="4" s="1"/>
  <c r="G152" i="4" s="1"/>
  <c r="F158" i="4"/>
  <c r="D158" i="4" s="1"/>
  <c r="G158" i="4" s="1"/>
  <c r="F164" i="4"/>
  <c r="F62" i="4"/>
  <c r="F68" i="4"/>
  <c r="J68" i="4" s="1"/>
  <c r="F74" i="4"/>
  <c r="F80" i="4"/>
  <c r="F86" i="4"/>
  <c r="F92" i="4"/>
  <c r="J92" i="4" s="1"/>
  <c r="F98" i="4"/>
  <c r="D63" i="4"/>
  <c r="D69" i="4"/>
  <c r="D75" i="4"/>
  <c r="D81" i="4"/>
  <c r="D87" i="4"/>
  <c r="D93" i="4"/>
  <c r="D99" i="4"/>
  <c r="D105" i="4"/>
  <c r="D111" i="4"/>
  <c r="D117" i="4"/>
  <c r="D123" i="4"/>
  <c r="D129" i="4"/>
  <c r="D135" i="4"/>
  <c r="D141" i="4"/>
  <c r="D147" i="4"/>
  <c r="D153" i="4"/>
  <c r="D159" i="4"/>
  <c r="D165" i="4"/>
  <c r="F63" i="4"/>
  <c r="F69" i="4"/>
  <c r="F75" i="4"/>
  <c r="F81" i="4"/>
  <c r="F87" i="4"/>
  <c r="J86" i="4" s="1"/>
  <c r="F93" i="4"/>
  <c r="F99" i="4"/>
  <c r="F105" i="4"/>
  <c r="F111" i="4"/>
  <c r="F117" i="4"/>
  <c r="F123" i="4"/>
  <c r="F129" i="4"/>
  <c r="F135" i="4"/>
  <c r="F141" i="4"/>
  <c r="F147" i="4"/>
  <c r="F153" i="4"/>
  <c r="F159" i="4"/>
  <c r="F165" i="4"/>
  <c r="D65" i="4"/>
  <c r="D173" i="4" s="1"/>
  <c r="D71" i="4"/>
  <c r="G71" i="4" s="1"/>
  <c r="D77" i="4"/>
  <c r="D83" i="4"/>
  <c r="D89" i="4"/>
  <c r="D95" i="4"/>
  <c r="G95" i="4" s="1"/>
  <c r="D101" i="4"/>
  <c r="D107" i="4"/>
  <c r="D113" i="4"/>
  <c r="D119" i="4"/>
  <c r="G119" i="4" s="1"/>
  <c r="D125" i="4"/>
  <c r="D131" i="4"/>
  <c r="D137" i="4"/>
  <c r="D143" i="4"/>
  <c r="G143" i="4" s="1"/>
  <c r="D149" i="4"/>
  <c r="D155" i="4"/>
  <c r="D167" i="4"/>
  <c r="G167" i="4" s="1"/>
  <c r="F65" i="4"/>
  <c r="G65" i="4" s="1"/>
  <c r="F71" i="4"/>
  <c r="F77" i="4"/>
  <c r="F83" i="4"/>
  <c r="F89" i="4"/>
  <c r="F95" i="4"/>
  <c r="F101" i="4"/>
  <c r="F107" i="4"/>
  <c r="F113" i="4"/>
  <c r="G113" i="4" s="1"/>
  <c r="F119" i="4"/>
  <c r="F125" i="4"/>
  <c r="F131" i="4"/>
  <c r="F137" i="4"/>
  <c r="F143" i="4"/>
  <c r="F149" i="4"/>
  <c r="F155" i="4"/>
  <c r="F161" i="4"/>
  <c r="G161" i="4" s="1"/>
  <c r="F167" i="4"/>
  <c r="G67" i="4"/>
  <c r="G72" i="4"/>
  <c r="G75" i="4"/>
  <c r="G79" i="4"/>
  <c r="G81" i="4"/>
  <c r="G82" i="4"/>
  <c r="G84" i="4"/>
  <c r="G89" i="4"/>
  <c r="G91" i="4"/>
  <c r="G96" i="4"/>
  <c r="G99" i="4"/>
  <c r="G103" i="4"/>
  <c r="G105" i="4"/>
  <c r="G106" i="4"/>
  <c r="G108" i="4"/>
  <c r="G115" i="4"/>
  <c r="G120" i="4"/>
  <c r="G123" i="4"/>
  <c r="G127" i="4"/>
  <c r="G129" i="4"/>
  <c r="G130" i="4"/>
  <c r="G132" i="4"/>
  <c r="G137" i="4"/>
  <c r="G139" i="4"/>
  <c r="G144" i="4"/>
  <c r="G147" i="4"/>
  <c r="G151" i="4"/>
  <c r="G153" i="4"/>
  <c r="G154" i="4"/>
  <c r="G156" i="4"/>
  <c r="G157" i="4"/>
  <c r="G163" i="4"/>
  <c r="G168" i="4"/>
  <c r="J104" i="4"/>
  <c r="J152" i="4"/>
  <c r="I86" i="4"/>
  <c r="G134" i="4" l="1"/>
  <c r="I134" i="4"/>
  <c r="G159" i="4"/>
  <c r="G135" i="4"/>
  <c r="G111" i="4"/>
  <c r="G87" i="4"/>
  <c r="I146" i="4"/>
  <c r="I98" i="4"/>
  <c r="G126" i="4"/>
  <c r="G102" i="4"/>
  <c r="G78" i="4"/>
  <c r="G162" i="4"/>
  <c r="G138" i="4"/>
  <c r="G114" i="4"/>
  <c r="G90" i="4"/>
  <c r="G160" i="4"/>
  <c r="K158" i="4" s="1"/>
  <c r="G136" i="4"/>
  <c r="K134" i="4" s="1"/>
  <c r="G112" i="4"/>
  <c r="K110" i="4" s="1"/>
  <c r="G88" i="4"/>
  <c r="I104" i="4"/>
  <c r="J134" i="4"/>
  <c r="G165" i="4"/>
  <c r="G141" i="4"/>
  <c r="G117" i="4"/>
  <c r="G93" i="4"/>
  <c r="G69" i="4"/>
  <c r="I128" i="4"/>
  <c r="I80" i="4"/>
  <c r="G142" i="4"/>
  <c r="I122" i="4"/>
  <c r="J158" i="4"/>
  <c r="J110" i="4"/>
  <c r="I68" i="4"/>
  <c r="G146" i="4"/>
  <c r="K146" i="4" s="1"/>
  <c r="G98" i="4"/>
  <c r="J128" i="4"/>
  <c r="J80" i="4"/>
  <c r="G86" i="4"/>
  <c r="G80" i="4"/>
  <c r="D140" i="4"/>
  <c r="J140" i="4"/>
  <c r="D174" i="4"/>
  <c r="G174" i="4" s="1"/>
  <c r="G66" i="4"/>
  <c r="D172" i="4"/>
  <c r="I158" i="4"/>
  <c r="I92" i="4"/>
  <c r="I62" i="4"/>
  <c r="F173" i="4"/>
  <c r="G173" i="4" s="1"/>
  <c r="G149" i="4"/>
  <c r="J146" i="4"/>
  <c r="G125" i="4"/>
  <c r="K122" i="4" s="1"/>
  <c r="J122" i="4"/>
  <c r="G101" i="4"/>
  <c r="K98" i="4" s="1"/>
  <c r="J98" i="4"/>
  <c r="G77" i="4"/>
  <c r="K74" i="4" s="1"/>
  <c r="J74" i="4"/>
  <c r="D171" i="4"/>
  <c r="G63" i="4"/>
  <c r="G62" i="4"/>
  <c r="F170" i="4"/>
  <c r="D175" i="4"/>
  <c r="G175" i="4" s="1"/>
  <c r="G155" i="4"/>
  <c r="K152" i="4" s="1"/>
  <c r="G131" i="4"/>
  <c r="K128" i="4" s="1"/>
  <c r="G107" i="4"/>
  <c r="K104" i="4" s="1"/>
  <c r="G83" i="4"/>
  <c r="K80" i="4" s="1"/>
  <c r="D164" i="4"/>
  <c r="J164" i="4"/>
  <c r="D116" i="4"/>
  <c r="J116" i="4"/>
  <c r="I74" i="4"/>
  <c r="F172" i="4"/>
  <c r="I110" i="4"/>
  <c r="J62" i="4"/>
  <c r="G92" i="4"/>
  <c r="K92" i="4" s="1"/>
  <c r="G68" i="4"/>
  <c r="K68" i="4" s="1"/>
  <c r="G64" i="4"/>
  <c r="F171" i="4"/>
  <c r="J170" i="4" l="1"/>
  <c r="K86" i="4"/>
  <c r="G164" i="4"/>
  <c r="K164" i="4" s="1"/>
  <c r="I164" i="4"/>
  <c r="G172" i="4"/>
  <c r="G140" i="4"/>
  <c r="K140" i="4" s="1"/>
  <c r="I140" i="4"/>
  <c r="K62" i="4"/>
  <c r="I170" i="4"/>
  <c r="G116" i="4"/>
  <c r="K116" i="4" s="1"/>
  <c r="I116" i="4"/>
  <c r="D170" i="4"/>
  <c r="G170" i="4" s="1"/>
  <c r="G171" i="4"/>
  <c r="K170" i="4" l="1"/>
</calcChain>
</file>

<file path=xl/sharedStrings.xml><?xml version="1.0" encoding="utf-8"?>
<sst xmlns="http://schemas.openxmlformats.org/spreadsheetml/2006/main" count="384" uniqueCount="21">
  <si>
    <t>Saw Room Water</t>
  </si>
  <si>
    <t>Daily Water Pump</t>
  </si>
  <si>
    <t>Daily Water out</t>
  </si>
  <si>
    <t>Daily Water used</t>
  </si>
  <si>
    <t>Date</t>
  </si>
  <si>
    <t>Total</t>
  </si>
  <si>
    <t>Daily Water Out</t>
  </si>
  <si>
    <t>Daily Water In-take</t>
  </si>
  <si>
    <t>Drill ID</t>
  </si>
  <si>
    <t>Water - Night IN</t>
  </si>
  <si>
    <t>Water - Total IN</t>
  </si>
  <si>
    <t>Water - Night OUT</t>
  </si>
  <si>
    <t>Water - Total OUT</t>
  </si>
  <si>
    <t>Total used</t>
  </si>
  <si>
    <t>Drill 1471</t>
  </si>
  <si>
    <t>Drill 1480</t>
  </si>
  <si>
    <t>Drill 1553</t>
  </si>
  <si>
    <t>Drill 1557</t>
  </si>
  <si>
    <t>Drill 1558</t>
  </si>
  <si>
    <t>Drill X</t>
  </si>
  <si>
    <t>Drill 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</si>
</sst>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9]d\-mmm\-yy;@"/>
    <numFmt numFmtId="166" formatCode="[$-409]d\-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6" fontId="3" fillId="0" borderId="0"/>
    <xf numFmtId="0" fontId="3" fillId="0" borderId="0"/>
    <xf numFmtId="0" fontId="3" fillId="0" borderId="0"/>
  </cellStyleXfs>
  <cellXfs count="82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textRotation="45"/>
      <protection locked="0"/>
    </xf>
    <xf numFmtId="0" fontId="3" fillId="0" borderId="0" xfId="0" applyFont="1" applyProtection="1"/>
    <xf numFmtId="165" fontId="4" fillId="3" borderId="1" xfId="0" applyNumberFormat="1" applyFont="1" applyFill="1" applyBorder="1" applyAlignment="1">
      <alignment horizontal="center" textRotation="45"/>
    </xf>
    <xf numFmtId="0" fontId="0" fillId="0" borderId="0" xfId="0" applyFont="1"/>
    <xf numFmtId="0" fontId="0" fillId="0" borderId="0" xfId="0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1" fontId="3" fillId="4" borderId="8" xfId="0" applyNumberFormat="1" applyFont="1" applyFill="1" applyBorder="1" applyAlignment="1" applyProtection="1">
      <alignment textRotation="45"/>
    </xf>
    <xf numFmtId="164" fontId="2" fillId="2" borderId="9" xfId="0" applyNumberFormat="1" applyFont="1" applyFill="1" applyBorder="1" applyAlignment="1" applyProtection="1">
      <alignment textRotation="45"/>
      <protection locked="0"/>
    </xf>
    <xf numFmtId="164" fontId="2" fillId="2" borderId="22" xfId="0" applyNumberFormat="1" applyFont="1" applyFill="1" applyBorder="1" applyAlignment="1" applyProtection="1">
      <alignment textRotation="45"/>
      <protection locked="0"/>
    </xf>
    <xf numFmtId="1" fontId="4" fillId="0" borderId="23" xfId="1" applyNumberFormat="1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/>
    </xf>
    <xf numFmtId="164" fontId="0" fillId="5" borderId="11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" fontId="4" fillId="0" borderId="26" xfId="1" applyNumberFormat="1" applyFont="1" applyFill="1" applyBorder="1" applyAlignment="1">
      <alignment horizontal="center" vertical="center" wrapText="1"/>
    </xf>
    <xf numFmtId="164" fontId="0" fillId="0" borderId="27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5" borderId="4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" fontId="4" fillId="0" borderId="28" xfId="1" applyNumberFormat="1" applyFont="1" applyFill="1" applyBorder="1" applyAlignment="1">
      <alignment horizontal="center" vertical="center"/>
    </xf>
    <xf numFmtId="1" fontId="4" fillId="0" borderId="25" xfId="1" applyNumberFormat="1" applyFont="1" applyFill="1" applyBorder="1" applyAlignment="1">
      <alignment horizontal="center" vertical="center" wrapText="1"/>
    </xf>
    <xf numFmtId="1" fontId="4" fillId="0" borderId="26" xfId="1" applyNumberFormat="1" applyFont="1" applyFill="1" applyBorder="1" applyAlignment="1">
      <alignment horizontal="center" vertical="center"/>
    </xf>
    <xf numFmtId="1" fontId="4" fillId="0" borderId="30" xfId="1" applyNumberFormat="1" applyFont="1" applyFill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/>
    </xf>
    <xf numFmtId="164" fontId="0" fillId="5" borderId="7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164" fontId="0" fillId="5" borderId="13" xfId="0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5" borderId="18" xfId="0" applyNumberFormat="1" applyFont="1" applyFill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 vertical="center" wrapText="1"/>
    </xf>
    <xf numFmtId="164" fontId="0" fillId="7" borderId="4" xfId="0" applyNumberFormat="1" applyFont="1" applyFill="1" applyBorder="1" applyAlignment="1">
      <alignment horizontal="center"/>
    </xf>
    <xf numFmtId="1" fontId="4" fillId="7" borderId="4" xfId="1" applyNumberFormat="1" applyFont="1" applyFill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" fontId="4" fillId="0" borderId="4" xfId="1" applyNumberFormat="1" applyFont="1" applyFill="1" applyBorder="1" applyAlignment="1">
      <alignment horizontal="center" vertical="center"/>
    </xf>
    <xf numFmtId="1" fontId="4" fillId="7" borderId="26" xfId="1" applyNumberFormat="1" applyFont="1" applyFill="1" applyBorder="1" applyAlignment="1">
      <alignment horizontal="center" vertical="center" wrapText="1"/>
    </xf>
    <xf numFmtId="1" fontId="4" fillId="7" borderId="26" xfId="1" applyNumberFormat="1" applyFont="1" applyFill="1" applyBorder="1" applyAlignment="1">
      <alignment horizontal="center" vertical="center"/>
    </xf>
    <xf numFmtId="1" fontId="4" fillId="8" borderId="26" xfId="1" applyNumberFormat="1" applyFont="1" applyFill="1" applyBorder="1" applyAlignment="1">
      <alignment horizontal="center" vertical="center" wrapText="1"/>
    </xf>
    <xf numFmtId="1" fontId="4" fillId="8" borderId="26" xfId="1" applyNumberFormat="1" applyFont="1" applyFill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Font="1" applyAlignment="1">
      <alignment horizontal="left"/>
    </xf>
    <xf numFmtId="164" fontId="2" fillId="2" borderId="3" xfId="0" applyNumberFormat="1" applyFont="1" applyFill="1" applyBorder="1" applyAlignment="1" applyProtection="1">
      <alignment textRotation="45"/>
      <protection locked="0"/>
    </xf>
    <xf numFmtId="164" fontId="2" fillId="2" borderId="32" xfId="0" applyNumberFormat="1" applyFont="1" applyFill="1" applyBorder="1" applyAlignment="1" applyProtection="1">
      <alignment textRotation="45"/>
      <protection locked="0"/>
    </xf>
    <xf numFmtId="164" fontId="0" fillId="7" borderId="12" xfId="0" applyNumberFormat="1" applyFont="1" applyFill="1" applyBorder="1" applyAlignment="1">
      <alignment horizontal="center"/>
    </xf>
    <xf numFmtId="164" fontId="0" fillId="7" borderId="13" xfId="0" applyNumberFormat="1" applyFont="1" applyFill="1" applyBorder="1" applyAlignment="1">
      <alignment horizontal="center"/>
    </xf>
    <xf numFmtId="164" fontId="0" fillId="0" borderId="14" xfId="0" applyNumberFormat="1" applyFont="1" applyFill="1" applyBorder="1" applyAlignment="1">
      <alignment horizontal="center"/>
    </xf>
    <xf numFmtId="164" fontId="0" fillId="7" borderId="15" xfId="0" applyNumberFormat="1" applyFont="1" applyFill="1" applyBorder="1" applyAlignment="1">
      <alignment horizontal="center"/>
    </xf>
    <xf numFmtId="164" fontId="0" fillId="0" borderId="16" xfId="0" applyNumberFormat="1" applyFont="1" applyFill="1" applyBorder="1" applyAlignment="1">
      <alignment horizontal="center"/>
    </xf>
    <xf numFmtId="1" fontId="4" fillId="6" borderId="26" xfId="1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/>
    </xf>
    <xf numFmtId="164" fontId="0" fillId="7" borderId="17" xfId="0" applyNumberFormat="1" applyFont="1" applyFill="1" applyBorder="1" applyAlignment="1">
      <alignment horizontal="center"/>
    </xf>
    <xf numFmtId="164" fontId="0" fillId="7" borderId="18" xfId="0" applyNumberFormat="1" applyFont="1" applyFill="1" applyBorder="1" applyAlignment="1">
      <alignment horizontal="center"/>
    </xf>
    <xf numFmtId="164" fontId="0" fillId="0" borderId="19" xfId="0" applyNumberFormat="1" applyFont="1" applyFill="1" applyBorder="1" applyAlignment="1">
      <alignment horizontal="center"/>
    </xf>
    <xf numFmtId="164" fontId="0" fillId="0" borderId="0" xfId="0" applyNumberFormat="1" applyFont="1" applyAlignment="1"/>
    <xf numFmtId="164" fontId="0" fillId="3" borderId="0" xfId="0" applyNumberFormat="1" applyFont="1" applyFill="1" applyBorder="1" applyAlignment="1">
      <alignment horizontal="center" vertical="center"/>
    </xf>
    <xf numFmtId="164" fontId="0" fillId="3" borderId="34" xfId="0" applyNumberFormat="1" applyFont="1" applyFill="1" applyBorder="1" applyAlignment="1">
      <alignment horizontal="center" vertical="center"/>
    </xf>
    <xf numFmtId="165" fontId="0" fillId="0" borderId="12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165" fontId="0" fillId="0" borderId="20" xfId="0" applyNumberFormat="1" applyFont="1" applyFill="1" applyBorder="1" applyAlignment="1">
      <alignment horizontal="center" vertical="center"/>
    </xf>
    <xf numFmtId="165" fontId="0" fillId="0" borderId="21" xfId="0" applyNumberFormat="1" applyFont="1" applyFill="1" applyBorder="1" applyAlignment="1">
      <alignment horizontal="center" vertical="center"/>
    </xf>
    <xf numFmtId="165" fontId="0" fillId="7" borderId="4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7" borderId="15" xfId="0" applyNumberFormat="1" applyFont="1" applyFill="1" applyBorder="1" applyAlignment="1">
      <alignment horizontal="center" vertical="center"/>
    </xf>
    <xf numFmtId="165" fontId="0" fillId="8" borderId="15" xfId="0" applyNumberFormat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1"/>
  <sheetViews>
    <sheetView zoomScaleNormal="100" workbookViewId="0">
      <pane xSplit="2" ySplit="1" topLeftCell="C146" activePane="bottomRight" state="frozen"/>
      <selection pane="topRight" activeCell="C1" sqref="C1"/>
      <selection pane="bottomLeft" activeCell="A2" sqref="A2"/>
      <selection pane="bottomRight" activeCell="O153" sqref="O153"/>
    </sheetView>
  </sheetViews>
  <sheetFormatPr defaultRowHeight="15" x14ac:dyDescent="0.25"/>
  <cols>
    <col min="1" max="1" width="11.42578125" style="6" bestFit="1" customWidth="1"/>
    <col min="2" max="2" width="12.5703125" style="43" bestFit="1" customWidth="1"/>
    <col min="3" max="3" width="9.28515625" style="44" bestFit="1" customWidth="1"/>
    <col min="4" max="4" width="8.140625" style="44" bestFit="1" customWidth="1"/>
    <col min="5" max="5" width="8.5703125" style="44" bestFit="1" customWidth="1"/>
    <col min="6" max="6" width="7.28515625" style="44" bestFit="1" customWidth="1"/>
    <col min="7" max="7" width="7.28515625" style="44" customWidth="1"/>
    <col min="8" max="11" width="9.140625" style="5"/>
    <col min="22" max="16384" width="9.140625" style="4"/>
  </cols>
  <sheetData>
    <row r="1" spans="1:21" s="2" customFormat="1" ht="72" customHeight="1" thickBot="1" x14ac:dyDescent="0.25">
      <c r="A1" s="3" t="s">
        <v>4</v>
      </c>
      <c r="B1" s="7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9" t="s">
        <v>13</v>
      </c>
      <c r="H1" s="1" t="s">
        <v>0</v>
      </c>
      <c r="I1" s="1" t="s">
        <v>7</v>
      </c>
      <c r="J1" s="1" t="s">
        <v>6</v>
      </c>
      <c r="K1" s="1" t="s">
        <v>3</v>
      </c>
    </row>
    <row r="2" spans="1:21" x14ac:dyDescent="0.25">
      <c r="A2" s="61">
        <v>41337</v>
      </c>
      <c r="B2" s="10" t="s">
        <v>14</v>
      </c>
      <c r="C2" s="12"/>
      <c r="D2" s="13"/>
      <c r="E2" s="12"/>
      <c r="F2" s="13"/>
      <c r="G2" s="11"/>
      <c r="H2" s="64"/>
      <c r="I2" s="67"/>
      <c r="J2" s="67"/>
      <c r="K2" s="67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62"/>
      <c r="B3" s="14" t="s">
        <v>15</v>
      </c>
      <c r="C3" s="17"/>
      <c r="D3" s="18"/>
      <c r="E3" s="17"/>
      <c r="F3" s="18"/>
      <c r="G3" s="16"/>
      <c r="H3" s="65"/>
      <c r="I3" s="68"/>
      <c r="J3" s="68"/>
      <c r="K3" s="68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62"/>
      <c r="B4" s="14" t="s">
        <v>16</v>
      </c>
      <c r="C4" s="17"/>
      <c r="D4" s="18"/>
      <c r="E4" s="17"/>
      <c r="F4" s="18"/>
      <c r="G4" s="16"/>
      <c r="H4" s="65"/>
      <c r="I4" s="68"/>
      <c r="J4" s="68"/>
      <c r="K4" s="68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5">
      <c r="A5" s="62"/>
      <c r="B5" s="14" t="s">
        <v>17</v>
      </c>
      <c r="C5" s="17"/>
      <c r="D5" s="18"/>
      <c r="E5" s="17"/>
      <c r="F5" s="18"/>
      <c r="G5" s="16"/>
      <c r="H5" s="65"/>
      <c r="I5" s="68"/>
      <c r="J5" s="68"/>
      <c r="K5" s="68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25">
      <c r="A6" s="62"/>
      <c r="B6" s="14" t="s">
        <v>18</v>
      </c>
      <c r="C6" s="17"/>
      <c r="D6" s="18"/>
      <c r="E6" s="17"/>
      <c r="F6" s="18"/>
      <c r="G6" s="16"/>
      <c r="H6" s="65"/>
      <c r="I6" s="68"/>
      <c r="J6" s="68"/>
      <c r="K6" s="68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5.75" thickBot="1" x14ac:dyDescent="0.3">
      <c r="A7" s="63"/>
      <c r="B7" s="19" t="s">
        <v>19</v>
      </c>
      <c r="C7" s="17"/>
      <c r="D7" s="18"/>
      <c r="E7" s="17"/>
      <c r="F7" s="18"/>
      <c r="G7" s="16"/>
      <c r="H7" s="66"/>
      <c r="I7" s="69"/>
      <c r="J7" s="69"/>
      <c r="K7" s="69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70">
        <v>41338</v>
      </c>
      <c r="B8" s="20" t="s">
        <v>14</v>
      </c>
      <c r="C8" s="17"/>
      <c r="D8" s="18"/>
      <c r="E8" s="17"/>
      <c r="F8" s="18"/>
      <c r="G8" s="16"/>
      <c r="H8" s="64"/>
      <c r="I8" s="67"/>
      <c r="J8" s="67"/>
      <c r="K8" s="67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62"/>
      <c r="B9" s="14" t="s">
        <v>15</v>
      </c>
      <c r="C9" s="17"/>
      <c r="D9" s="18"/>
      <c r="E9" s="17"/>
      <c r="F9" s="18"/>
      <c r="G9" s="16"/>
      <c r="H9" s="65"/>
      <c r="I9" s="68"/>
      <c r="J9" s="68"/>
      <c r="K9" s="68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62"/>
      <c r="B10" s="14" t="s">
        <v>16</v>
      </c>
      <c r="C10" s="17"/>
      <c r="D10" s="18"/>
      <c r="E10" s="17"/>
      <c r="F10" s="18"/>
      <c r="G10" s="16"/>
      <c r="H10" s="65"/>
      <c r="I10" s="68"/>
      <c r="J10" s="68"/>
      <c r="K10" s="68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62"/>
      <c r="B11" s="14" t="s">
        <v>17</v>
      </c>
      <c r="C11" s="17"/>
      <c r="D11" s="18"/>
      <c r="E11" s="17"/>
      <c r="F11" s="18"/>
      <c r="G11" s="16"/>
      <c r="H11" s="65"/>
      <c r="I11" s="68"/>
      <c r="J11" s="68"/>
      <c r="K11" s="68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62"/>
      <c r="B12" s="14" t="s">
        <v>18</v>
      </c>
      <c r="C12" s="17"/>
      <c r="D12" s="18"/>
      <c r="E12" s="17"/>
      <c r="F12" s="18"/>
      <c r="G12" s="16"/>
      <c r="H12" s="65"/>
      <c r="I12" s="68"/>
      <c r="J12" s="68"/>
      <c r="K12" s="68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.75" thickBot="1" x14ac:dyDescent="0.3">
      <c r="A13" s="62"/>
      <c r="B13" s="21" t="s">
        <v>19</v>
      </c>
      <c r="C13" s="17"/>
      <c r="D13" s="18"/>
      <c r="E13" s="17"/>
      <c r="F13" s="18"/>
      <c r="G13" s="16"/>
      <c r="H13" s="66"/>
      <c r="I13" s="69"/>
      <c r="J13" s="69"/>
      <c r="K13" s="69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62">
        <v>41339</v>
      </c>
      <c r="B14" s="14" t="s">
        <v>14</v>
      </c>
      <c r="C14" s="17"/>
      <c r="D14" s="18"/>
      <c r="E14" s="17"/>
      <c r="F14" s="18"/>
      <c r="G14" s="16"/>
      <c r="H14" s="64"/>
      <c r="I14" s="67"/>
      <c r="J14" s="67"/>
      <c r="K14" s="67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62"/>
      <c r="B15" s="14" t="s">
        <v>15</v>
      </c>
      <c r="C15" s="17"/>
      <c r="D15" s="18"/>
      <c r="E15" s="17"/>
      <c r="F15" s="18"/>
      <c r="G15" s="16"/>
      <c r="H15" s="65"/>
      <c r="I15" s="68"/>
      <c r="J15" s="68"/>
      <c r="K15" s="68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62"/>
      <c r="B16" s="14" t="s">
        <v>16</v>
      </c>
      <c r="C16" s="17"/>
      <c r="D16" s="18"/>
      <c r="E16" s="17"/>
      <c r="F16" s="18"/>
      <c r="G16" s="16"/>
      <c r="H16" s="65"/>
      <c r="I16" s="68"/>
      <c r="J16" s="68"/>
      <c r="K16" s="68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62"/>
      <c r="B17" s="14" t="s">
        <v>17</v>
      </c>
      <c r="C17" s="17"/>
      <c r="D17" s="18"/>
      <c r="E17" s="17"/>
      <c r="F17" s="18"/>
      <c r="G17" s="16"/>
      <c r="H17" s="65"/>
      <c r="I17" s="68"/>
      <c r="J17" s="68"/>
      <c r="K17" s="68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62"/>
      <c r="B18" s="14" t="s">
        <v>18</v>
      </c>
      <c r="C18" s="17"/>
      <c r="D18" s="18"/>
      <c r="E18" s="17"/>
      <c r="F18" s="18"/>
      <c r="G18" s="16"/>
      <c r="H18" s="65"/>
      <c r="I18" s="68"/>
      <c r="J18" s="68"/>
      <c r="K18" s="6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5.75" thickBot="1" x14ac:dyDescent="0.3">
      <c r="A19" s="62"/>
      <c r="B19" s="21" t="s">
        <v>19</v>
      </c>
      <c r="C19" s="17"/>
      <c r="D19" s="18"/>
      <c r="E19" s="17"/>
      <c r="F19" s="18"/>
      <c r="G19" s="16"/>
      <c r="H19" s="66"/>
      <c r="I19" s="69"/>
      <c r="J19" s="69"/>
      <c r="K19" s="6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62">
        <v>41340</v>
      </c>
      <c r="B20" s="14" t="s">
        <v>14</v>
      </c>
      <c r="C20" s="17"/>
      <c r="D20" s="18"/>
      <c r="E20" s="17"/>
      <c r="F20" s="18"/>
      <c r="G20" s="16"/>
      <c r="H20" s="64"/>
      <c r="I20" s="67"/>
      <c r="J20" s="67"/>
      <c r="K20" s="67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62"/>
      <c r="B21" s="14" t="s">
        <v>15</v>
      </c>
      <c r="C21" s="17"/>
      <c r="D21" s="18"/>
      <c r="E21" s="17"/>
      <c r="F21" s="18"/>
      <c r="G21" s="16"/>
      <c r="H21" s="65"/>
      <c r="I21" s="68"/>
      <c r="J21" s="68"/>
      <c r="K21" s="68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62"/>
      <c r="B22" s="14" t="s">
        <v>16</v>
      </c>
      <c r="C22" s="17"/>
      <c r="D22" s="18"/>
      <c r="E22" s="17"/>
      <c r="F22" s="18"/>
      <c r="G22" s="16"/>
      <c r="H22" s="65"/>
      <c r="I22" s="68"/>
      <c r="J22" s="68"/>
      <c r="K22" s="68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62"/>
      <c r="B23" s="14" t="s">
        <v>17</v>
      </c>
      <c r="C23" s="17"/>
      <c r="D23" s="18"/>
      <c r="E23" s="17"/>
      <c r="F23" s="18"/>
      <c r="G23" s="16"/>
      <c r="H23" s="65"/>
      <c r="I23" s="68"/>
      <c r="J23" s="68"/>
      <c r="K23" s="68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62"/>
      <c r="B24" s="14" t="s">
        <v>18</v>
      </c>
      <c r="C24" s="17"/>
      <c r="D24" s="18"/>
      <c r="E24" s="17"/>
      <c r="F24" s="18"/>
      <c r="G24" s="16"/>
      <c r="H24" s="65"/>
      <c r="I24" s="68"/>
      <c r="J24" s="68"/>
      <c r="K24" s="68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thickBot="1" x14ac:dyDescent="0.3">
      <c r="A25" s="62"/>
      <c r="B25" s="21" t="s">
        <v>19</v>
      </c>
      <c r="C25" s="17"/>
      <c r="D25" s="18"/>
      <c r="E25" s="17"/>
      <c r="F25" s="18"/>
      <c r="G25" s="16"/>
      <c r="H25" s="66"/>
      <c r="I25" s="69"/>
      <c r="J25" s="69"/>
      <c r="K25" s="6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62">
        <v>41341</v>
      </c>
      <c r="B26" s="14" t="s">
        <v>14</v>
      </c>
      <c r="C26" s="17"/>
      <c r="D26" s="18"/>
      <c r="E26" s="17"/>
      <c r="F26" s="18"/>
      <c r="G26" s="16"/>
      <c r="H26" s="64"/>
      <c r="I26" s="67"/>
      <c r="J26" s="67"/>
      <c r="K26" s="67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25">
      <c r="A27" s="62"/>
      <c r="B27" s="14" t="s">
        <v>15</v>
      </c>
      <c r="C27" s="17"/>
      <c r="D27" s="18"/>
      <c r="E27" s="17"/>
      <c r="F27" s="18"/>
      <c r="G27" s="16"/>
      <c r="H27" s="65"/>
      <c r="I27" s="68"/>
      <c r="J27" s="68"/>
      <c r="K27" s="68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62"/>
      <c r="B28" s="14" t="s">
        <v>16</v>
      </c>
      <c r="C28" s="17"/>
      <c r="D28" s="18"/>
      <c r="E28" s="17"/>
      <c r="F28" s="18"/>
      <c r="G28" s="16"/>
      <c r="H28" s="65"/>
      <c r="I28" s="68"/>
      <c r="J28" s="68"/>
      <c r="K28" s="6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62"/>
      <c r="B29" s="14" t="s">
        <v>17</v>
      </c>
      <c r="C29" s="17"/>
      <c r="D29" s="18"/>
      <c r="E29" s="17"/>
      <c r="F29" s="18"/>
      <c r="G29" s="16"/>
      <c r="H29" s="65"/>
      <c r="I29" s="68"/>
      <c r="J29" s="68"/>
      <c r="K29" s="68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62"/>
      <c r="B30" s="14" t="s">
        <v>18</v>
      </c>
      <c r="C30" s="17"/>
      <c r="D30" s="18"/>
      <c r="E30" s="17"/>
      <c r="F30" s="18"/>
      <c r="G30" s="16"/>
      <c r="H30" s="65"/>
      <c r="I30" s="68"/>
      <c r="J30" s="68"/>
      <c r="K30" s="68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thickBot="1" x14ac:dyDescent="0.3">
      <c r="A31" s="62"/>
      <c r="B31" s="21" t="s">
        <v>19</v>
      </c>
      <c r="C31" s="17"/>
      <c r="D31" s="18"/>
      <c r="E31" s="17"/>
      <c r="F31" s="18"/>
      <c r="G31" s="16"/>
      <c r="H31" s="66"/>
      <c r="I31" s="69"/>
      <c r="J31" s="69"/>
      <c r="K31" s="69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62">
        <v>41342</v>
      </c>
      <c r="B32" s="14" t="s">
        <v>14</v>
      </c>
      <c r="C32" s="17"/>
      <c r="D32" s="18"/>
      <c r="E32" s="17"/>
      <c r="F32" s="18"/>
      <c r="G32" s="16"/>
      <c r="H32" s="64"/>
      <c r="I32" s="67"/>
      <c r="J32" s="67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5">
      <c r="A33" s="62"/>
      <c r="B33" s="14" t="s">
        <v>15</v>
      </c>
      <c r="C33" s="17"/>
      <c r="D33" s="18"/>
      <c r="E33" s="17"/>
      <c r="F33" s="18"/>
      <c r="G33" s="16"/>
      <c r="H33" s="65"/>
      <c r="I33" s="68"/>
      <c r="J33" s="68"/>
      <c r="K33" s="68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62"/>
      <c r="B34" s="14" t="s">
        <v>16</v>
      </c>
      <c r="C34" s="17"/>
      <c r="D34" s="18"/>
      <c r="E34" s="17"/>
      <c r="F34" s="18"/>
      <c r="G34" s="16"/>
      <c r="H34" s="65"/>
      <c r="I34" s="68"/>
      <c r="J34" s="68"/>
      <c r="K34" s="68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62"/>
      <c r="B35" s="14" t="s">
        <v>17</v>
      </c>
      <c r="C35" s="17"/>
      <c r="D35" s="18"/>
      <c r="E35" s="17"/>
      <c r="F35" s="18"/>
      <c r="G35" s="16"/>
      <c r="H35" s="65"/>
      <c r="I35" s="68"/>
      <c r="J35" s="68"/>
      <c r="K35" s="68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62"/>
      <c r="B36" s="14" t="s">
        <v>18</v>
      </c>
      <c r="C36" s="17"/>
      <c r="D36" s="18"/>
      <c r="E36" s="17"/>
      <c r="F36" s="18"/>
      <c r="G36" s="16"/>
      <c r="H36" s="65"/>
      <c r="I36" s="68"/>
      <c r="J36" s="68"/>
      <c r="K36" s="68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thickBot="1" x14ac:dyDescent="0.3">
      <c r="A37" s="62"/>
      <c r="B37" s="21" t="s">
        <v>19</v>
      </c>
      <c r="C37" s="17"/>
      <c r="D37" s="18"/>
      <c r="E37" s="17"/>
      <c r="F37" s="18"/>
      <c r="G37" s="16"/>
      <c r="H37" s="66"/>
      <c r="I37" s="69"/>
      <c r="J37" s="69"/>
      <c r="K37" s="69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62">
        <v>41343</v>
      </c>
      <c r="B38" s="14" t="s">
        <v>14</v>
      </c>
      <c r="C38" s="17"/>
      <c r="D38" s="18"/>
      <c r="E38" s="17"/>
      <c r="F38" s="18"/>
      <c r="G38" s="16"/>
      <c r="H38" s="64"/>
      <c r="I38" s="67"/>
      <c r="J38" s="67"/>
      <c r="K38" s="67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62"/>
      <c r="B39" s="14" t="s">
        <v>15</v>
      </c>
      <c r="C39" s="17"/>
      <c r="D39" s="18"/>
      <c r="E39" s="17"/>
      <c r="F39" s="18"/>
      <c r="G39" s="16"/>
      <c r="H39" s="65"/>
      <c r="I39" s="68"/>
      <c r="J39" s="68"/>
      <c r="K39" s="68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62"/>
      <c r="B40" s="14" t="s">
        <v>16</v>
      </c>
      <c r="C40" s="17"/>
      <c r="D40" s="18"/>
      <c r="E40" s="17"/>
      <c r="F40" s="18"/>
      <c r="G40" s="16"/>
      <c r="H40" s="65"/>
      <c r="I40" s="68"/>
      <c r="J40" s="68"/>
      <c r="K40" s="68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62"/>
      <c r="B41" s="14" t="s">
        <v>17</v>
      </c>
      <c r="C41" s="17"/>
      <c r="D41" s="18"/>
      <c r="E41" s="17"/>
      <c r="F41" s="18"/>
      <c r="G41" s="16"/>
      <c r="H41" s="65"/>
      <c r="I41" s="68"/>
      <c r="J41" s="68"/>
      <c r="K41" s="68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62"/>
      <c r="B42" s="14" t="s">
        <v>18</v>
      </c>
      <c r="C42" s="17"/>
      <c r="D42" s="18"/>
      <c r="E42" s="17"/>
      <c r="F42" s="18"/>
      <c r="G42" s="16"/>
      <c r="H42" s="65"/>
      <c r="I42" s="68"/>
      <c r="J42" s="68"/>
      <c r="K42" s="68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thickBot="1" x14ac:dyDescent="0.3">
      <c r="A43" s="62"/>
      <c r="B43" s="21" t="s">
        <v>19</v>
      </c>
      <c r="C43" s="17"/>
      <c r="D43" s="18"/>
      <c r="E43" s="17"/>
      <c r="F43" s="18"/>
      <c r="G43" s="16"/>
      <c r="H43" s="66"/>
      <c r="I43" s="69"/>
      <c r="J43" s="69"/>
      <c r="K43" s="69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62">
        <v>41344</v>
      </c>
      <c r="B44" s="14" t="s">
        <v>14</v>
      </c>
      <c r="C44" s="17"/>
      <c r="D44" s="18"/>
      <c r="E44" s="17"/>
      <c r="F44" s="18"/>
      <c r="G44" s="16"/>
      <c r="H44" s="64"/>
      <c r="I44" s="67"/>
      <c r="J44" s="67"/>
      <c r="K44" s="67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62"/>
      <c r="B45" s="14" t="s">
        <v>15</v>
      </c>
      <c r="C45" s="17"/>
      <c r="D45" s="18"/>
      <c r="E45" s="17"/>
      <c r="F45" s="18"/>
      <c r="G45" s="16"/>
      <c r="H45" s="65"/>
      <c r="I45" s="68"/>
      <c r="J45" s="68"/>
      <c r="K45" s="68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62"/>
      <c r="B46" s="14" t="s">
        <v>16</v>
      </c>
      <c r="C46" s="17"/>
      <c r="D46" s="18"/>
      <c r="E46" s="17"/>
      <c r="F46" s="18"/>
      <c r="G46" s="16"/>
      <c r="H46" s="65"/>
      <c r="I46" s="68"/>
      <c r="J46" s="68"/>
      <c r="K46" s="68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62"/>
      <c r="B47" s="14" t="s">
        <v>17</v>
      </c>
      <c r="C47" s="17"/>
      <c r="D47" s="18"/>
      <c r="E47" s="17"/>
      <c r="F47" s="18"/>
      <c r="G47" s="16"/>
      <c r="H47" s="65"/>
      <c r="I47" s="68"/>
      <c r="J47" s="68"/>
      <c r="K47" s="68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5">
      <c r="A48" s="62"/>
      <c r="B48" s="14" t="s">
        <v>18</v>
      </c>
      <c r="C48" s="17"/>
      <c r="D48" s="18"/>
      <c r="E48" s="17"/>
      <c r="F48" s="18"/>
      <c r="G48" s="16"/>
      <c r="H48" s="65"/>
      <c r="I48" s="68"/>
      <c r="J48" s="68"/>
      <c r="K48" s="68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thickBot="1" x14ac:dyDescent="0.3">
      <c r="A49" s="62"/>
      <c r="B49" s="21" t="s">
        <v>19</v>
      </c>
      <c r="C49" s="17"/>
      <c r="D49" s="18"/>
      <c r="E49" s="17"/>
      <c r="F49" s="18"/>
      <c r="G49" s="16"/>
      <c r="H49" s="66"/>
      <c r="I49" s="69"/>
      <c r="J49" s="69"/>
      <c r="K49" s="69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x14ac:dyDescent="0.25">
      <c r="A50" s="62">
        <v>41345</v>
      </c>
      <c r="B50" s="14" t="s">
        <v>14</v>
      </c>
      <c r="C50" s="17"/>
      <c r="D50" s="18"/>
      <c r="E50" s="17"/>
      <c r="F50" s="18"/>
      <c r="G50" s="16"/>
      <c r="H50" s="64"/>
      <c r="I50" s="67"/>
      <c r="J50" s="67"/>
      <c r="K50" s="67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x14ac:dyDescent="0.25">
      <c r="A51" s="62"/>
      <c r="B51" s="14" t="s">
        <v>15</v>
      </c>
      <c r="C51" s="17"/>
      <c r="D51" s="18"/>
      <c r="E51" s="17"/>
      <c r="F51" s="18"/>
      <c r="G51" s="16"/>
      <c r="H51" s="65"/>
      <c r="I51" s="68"/>
      <c r="J51" s="68"/>
      <c r="K51" s="68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x14ac:dyDescent="0.25">
      <c r="A52" s="62"/>
      <c r="B52" s="14" t="s">
        <v>16</v>
      </c>
      <c r="C52" s="17"/>
      <c r="D52" s="18"/>
      <c r="E52" s="17"/>
      <c r="F52" s="18"/>
      <c r="G52" s="16"/>
      <c r="H52" s="65"/>
      <c r="I52" s="68"/>
      <c r="J52" s="68"/>
      <c r="K52" s="68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x14ac:dyDescent="0.25">
      <c r="A53" s="62"/>
      <c r="B53" s="14" t="s">
        <v>17</v>
      </c>
      <c r="C53" s="17"/>
      <c r="D53" s="18"/>
      <c r="E53" s="17"/>
      <c r="F53" s="18"/>
      <c r="G53" s="16"/>
      <c r="H53" s="65"/>
      <c r="I53" s="68"/>
      <c r="J53" s="68"/>
      <c r="K53" s="68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x14ac:dyDescent="0.25">
      <c r="A54" s="62"/>
      <c r="B54" s="14" t="s">
        <v>18</v>
      </c>
      <c r="C54" s="17"/>
      <c r="D54" s="18"/>
      <c r="E54" s="17"/>
      <c r="F54" s="18"/>
      <c r="G54" s="16"/>
      <c r="H54" s="65"/>
      <c r="I54" s="68"/>
      <c r="J54" s="68"/>
      <c r="K54" s="68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thickBot="1" x14ac:dyDescent="0.3">
      <c r="A55" s="62"/>
      <c r="B55" s="21" t="s">
        <v>19</v>
      </c>
      <c r="C55" s="17"/>
      <c r="D55" s="18"/>
      <c r="E55" s="17"/>
      <c r="F55" s="18"/>
      <c r="G55" s="16"/>
      <c r="H55" s="66"/>
      <c r="I55" s="69"/>
      <c r="J55" s="69"/>
      <c r="K55" s="69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25">
      <c r="A56" s="62">
        <v>41346</v>
      </c>
      <c r="B56" s="14" t="s">
        <v>14</v>
      </c>
      <c r="C56" s="17">
        <v>99915.5</v>
      </c>
      <c r="D56" s="18"/>
      <c r="E56" s="17"/>
      <c r="F56" s="18"/>
      <c r="G56" s="16"/>
      <c r="H56" s="64"/>
      <c r="I56" s="67"/>
      <c r="J56" s="67"/>
      <c r="K56" s="67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x14ac:dyDescent="0.25">
      <c r="A57" s="62"/>
      <c r="B57" s="14" t="s">
        <v>15</v>
      </c>
      <c r="C57" s="17"/>
      <c r="D57" s="18"/>
      <c r="E57" s="17"/>
      <c r="F57" s="18"/>
      <c r="G57" s="16"/>
      <c r="H57" s="65"/>
      <c r="I57" s="68"/>
      <c r="J57" s="68"/>
      <c r="K57" s="68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x14ac:dyDescent="0.25">
      <c r="A58" s="62"/>
      <c r="B58" s="14" t="s">
        <v>16</v>
      </c>
      <c r="C58" s="17"/>
      <c r="D58" s="18"/>
      <c r="E58" s="17"/>
      <c r="F58" s="18"/>
      <c r="G58" s="16"/>
      <c r="H58" s="65"/>
      <c r="I58" s="68"/>
      <c r="J58" s="68"/>
      <c r="K58" s="68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x14ac:dyDescent="0.25">
      <c r="A59" s="62"/>
      <c r="B59" s="14" t="s">
        <v>17</v>
      </c>
      <c r="C59" s="17"/>
      <c r="D59" s="18"/>
      <c r="E59" s="17"/>
      <c r="F59" s="18"/>
      <c r="G59" s="16"/>
      <c r="H59" s="65"/>
      <c r="I59" s="68"/>
      <c r="J59" s="68"/>
      <c r="K59" s="68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x14ac:dyDescent="0.25">
      <c r="A60" s="62"/>
      <c r="B60" s="14" t="s">
        <v>18</v>
      </c>
      <c r="C60" s="17">
        <v>1149</v>
      </c>
      <c r="D60" s="18"/>
      <c r="E60" s="17"/>
      <c r="F60" s="18"/>
      <c r="G60" s="16"/>
      <c r="H60" s="65"/>
      <c r="I60" s="68"/>
      <c r="J60" s="68"/>
      <c r="K60" s="68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thickBot="1" x14ac:dyDescent="0.3">
      <c r="A61" s="71"/>
      <c r="B61" s="22" t="s">
        <v>19</v>
      </c>
      <c r="C61" s="24"/>
      <c r="D61" s="25"/>
      <c r="E61" s="24"/>
      <c r="F61" s="25"/>
      <c r="G61" s="23"/>
      <c r="H61" s="66"/>
      <c r="I61" s="69"/>
      <c r="J61" s="69"/>
      <c r="K61" s="69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x14ac:dyDescent="0.25">
      <c r="A62" s="61">
        <v>41347</v>
      </c>
      <c r="B62" s="10" t="s">
        <v>14</v>
      </c>
      <c r="C62" s="26">
        <v>99965.6</v>
      </c>
      <c r="D62" s="27">
        <f>IF(C62 = 0,0,C62-C56)</f>
        <v>50.100000000005821</v>
      </c>
      <c r="E62" s="26"/>
      <c r="F62" s="27">
        <f>IF(E62 = 0,0,E62-E56)</f>
        <v>0</v>
      </c>
      <c r="G62" s="16">
        <f t="shared" ref="G62:G125" si="0">D62-F62</f>
        <v>50.100000000005821</v>
      </c>
      <c r="H62" s="64"/>
      <c r="I62" s="64">
        <f>SUM(D62:D67)</f>
        <v>77.100000000005821</v>
      </c>
      <c r="J62" s="64">
        <f>SUM(F62:F67)</f>
        <v>0</v>
      </c>
      <c r="K62" s="64">
        <f>(SUM(G62:G67))+H62</f>
        <v>77.100000000005821</v>
      </c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x14ac:dyDescent="0.25">
      <c r="A63" s="62"/>
      <c r="B63" s="14" t="s">
        <v>15</v>
      </c>
      <c r="C63" s="17"/>
      <c r="D63" s="18">
        <f t="shared" ref="D63:D103" si="1">IF(C63 = 0,0,C63-C57)</f>
        <v>0</v>
      </c>
      <c r="E63" s="17"/>
      <c r="F63" s="18">
        <f t="shared" ref="F63:F126" si="2">IF(E63 = 0,0,E63-E57)</f>
        <v>0</v>
      </c>
      <c r="G63" s="16">
        <f t="shared" si="0"/>
        <v>0</v>
      </c>
      <c r="H63" s="65"/>
      <c r="I63" s="65"/>
      <c r="J63" s="65"/>
      <c r="K63" s="65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25">
      <c r="A64" s="62"/>
      <c r="B64" s="14" t="s">
        <v>16</v>
      </c>
      <c r="C64" s="17"/>
      <c r="D64" s="18">
        <f t="shared" si="1"/>
        <v>0</v>
      </c>
      <c r="E64" s="17"/>
      <c r="F64" s="18">
        <f t="shared" si="2"/>
        <v>0</v>
      </c>
      <c r="G64" s="16">
        <f t="shared" si="0"/>
        <v>0</v>
      </c>
      <c r="H64" s="65"/>
      <c r="I64" s="65"/>
      <c r="J64" s="65"/>
      <c r="K64" s="65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25">
      <c r="A65" s="62"/>
      <c r="B65" s="14" t="s">
        <v>17</v>
      </c>
      <c r="C65" s="17"/>
      <c r="D65" s="18">
        <f t="shared" si="1"/>
        <v>0</v>
      </c>
      <c r="E65" s="17"/>
      <c r="F65" s="18">
        <f t="shared" si="2"/>
        <v>0</v>
      </c>
      <c r="G65" s="16">
        <f t="shared" si="0"/>
        <v>0</v>
      </c>
      <c r="H65" s="65"/>
      <c r="I65" s="65"/>
      <c r="J65" s="65"/>
      <c r="K65" s="65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x14ac:dyDescent="0.25">
      <c r="A66" s="62"/>
      <c r="B66" s="14" t="s">
        <v>18</v>
      </c>
      <c r="C66" s="17">
        <v>1176</v>
      </c>
      <c r="D66" s="18">
        <f t="shared" si="1"/>
        <v>27</v>
      </c>
      <c r="E66" s="17"/>
      <c r="F66" s="18">
        <f t="shared" si="2"/>
        <v>0</v>
      </c>
      <c r="G66" s="16">
        <f t="shared" si="0"/>
        <v>27</v>
      </c>
      <c r="H66" s="65"/>
      <c r="I66" s="65"/>
      <c r="J66" s="65"/>
      <c r="K66" s="65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thickBot="1" x14ac:dyDescent="0.3">
      <c r="A67" s="63"/>
      <c r="B67" s="19" t="s">
        <v>19</v>
      </c>
      <c r="C67" s="30"/>
      <c r="D67" s="31">
        <f t="shared" si="1"/>
        <v>0</v>
      </c>
      <c r="E67" s="30"/>
      <c r="F67" s="31">
        <f t="shared" si="2"/>
        <v>0</v>
      </c>
      <c r="G67" s="16">
        <f t="shared" si="0"/>
        <v>0</v>
      </c>
      <c r="H67" s="66"/>
      <c r="I67" s="66"/>
      <c r="J67" s="66"/>
      <c r="K67" s="66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x14ac:dyDescent="0.25">
      <c r="A68" s="70">
        <v>41348</v>
      </c>
      <c r="B68" s="20" t="s">
        <v>14</v>
      </c>
      <c r="C68" s="12"/>
      <c r="D68" s="13">
        <f t="shared" si="1"/>
        <v>0</v>
      </c>
      <c r="E68" s="12"/>
      <c r="F68" s="13">
        <f t="shared" si="2"/>
        <v>0</v>
      </c>
      <c r="G68" s="16">
        <f t="shared" si="0"/>
        <v>0</v>
      </c>
      <c r="H68" s="64">
        <v>1.72</v>
      </c>
      <c r="I68" s="64">
        <f t="shared" ref="I68" si="3">SUM(D68:D73)</f>
        <v>68</v>
      </c>
      <c r="J68" s="64">
        <f t="shared" ref="J68" si="4">SUM(F68:F73)</f>
        <v>0</v>
      </c>
      <c r="K68" s="64">
        <f>(SUM(G68:G73))+H68</f>
        <v>69.72</v>
      </c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25">
      <c r="A69" s="62"/>
      <c r="B69" s="14" t="s">
        <v>15</v>
      </c>
      <c r="C69" s="17"/>
      <c r="D69" s="18">
        <f t="shared" si="1"/>
        <v>0</v>
      </c>
      <c r="E69" s="17"/>
      <c r="F69" s="18">
        <f t="shared" si="2"/>
        <v>0</v>
      </c>
      <c r="G69" s="16">
        <f t="shared" si="0"/>
        <v>0</v>
      </c>
      <c r="H69" s="65"/>
      <c r="I69" s="65"/>
      <c r="J69" s="65"/>
      <c r="K69" s="65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25">
      <c r="A70" s="62"/>
      <c r="B70" s="14" t="s">
        <v>16</v>
      </c>
      <c r="C70" s="17"/>
      <c r="D70" s="18">
        <f t="shared" si="1"/>
        <v>0</v>
      </c>
      <c r="E70" s="17"/>
      <c r="F70" s="18">
        <f t="shared" si="2"/>
        <v>0</v>
      </c>
      <c r="G70" s="16">
        <f t="shared" si="0"/>
        <v>0</v>
      </c>
      <c r="H70" s="65"/>
      <c r="I70" s="65"/>
      <c r="J70" s="65"/>
      <c r="K70" s="65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25">
      <c r="A71" s="62"/>
      <c r="B71" s="14" t="s">
        <v>17</v>
      </c>
      <c r="C71" s="17"/>
      <c r="D71" s="18">
        <f t="shared" si="1"/>
        <v>0</v>
      </c>
      <c r="E71" s="17"/>
      <c r="F71" s="18">
        <f t="shared" si="2"/>
        <v>0</v>
      </c>
      <c r="G71" s="16">
        <f t="shared" si="0"/>
        <v>0</v>
      </c>
      <c r="H71" s="65"/>
      <c r="I71" s="65"/>
      <c r="J71" s="65"/>
      <c r="K71" s="65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25">
      <c r="A72" s="62"/>
      <c r="B72" s="14" t="s">
        <v>18</v>
      </c>
      <c r="C72" s="17">
        <v>1244</v>
      </c>
      <c r="D72" s="18">
        <f t="shared" si="1"/>
        <v>68</v>
      </c>
      <c r="E72" s="17"/>
      <c r="F72" s="18">
        <f t="shared" si="2"/>
        <v>0</v>
      </c>
      <c r="G72" s="16">
        <f t="shared" si="0"/>
        <v>68</v>
      </c>
      <c r="H72" s="65"/>
      <c r="I72" s="65"/>
      <c r="J72" s="65"/>
      <c r="K72" s="65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thickBot="1" x14ac:dyDescent="0.3">
      <c r="A73" s="62"/>
      <c r="B73" s="21" t="s">
        <v>19</v>
      </c>
      <c r="C73" s="17"/>
      <c r="D73" s="18">
        <f t="shared" si="1"/>
        <v>0</v>
      </c>
      <c r="E73" s="17"/>
      <c r="F73" s="18">
        <f t="shared" si="2"/>
        <v>0</v>
      </c>
      <c r="G73" s="16">
        <f t="shared" si="0"/>
        <v>0</v>
      </c>
      <c r="H73" s="66"/>
      <c r="I73" s="66"/>
      <c r="J73" s="66"/>
      <c r="K73" s="66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25">
      <c r="A74" s="72">
        <v>41349</v>
      </c>
      <c r="B74" s="32" t="s">
        <v>14</v>
      </c>
      <c r="C74" s="17">
        <v>57.1</v>
      </c>
      <c r="D74" s="18">
        <f t="shared" si="1"/>
        <v>57.1</v>
      </c>
      <c r="E74" s="17"/>
      <c r="F74" s="18">
        <f>IF(E74 = 0,0,E74-E68)</f>
        <v>0</v>
      </c>
      <c r="G74" s="16">
        <f t="shared" si="0"/>
        <v>57.1</v>
      </c>
      <c r="H74" s="64"/>
      <c r="I74" s="64">
        <f t="shared" ref="I74" si="5">SUM(D74:D79)</f>
        <v>159.30000000000001</v>
      </c>
      <c r="J74" s="64">
        <f t="shared" ref="J74" si="6">SUM(F74:F79)</f>
        <v>0</v>
      </c>
      <c r="K74" s="64">
        <f>(SUM(G74:G79))+H74</f>
        <v>159.30000000000001</v>
      </c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25">
      <c r="A75" s="72"/>
      <c r="B75" s="32" t="s">
        <v>15</v>
      </c>
      <c r="C75" s="17">
        <v>45.2</v>
      </c>
      <c r="D75" s="18">
        <f t="shared" si="1"/>
        <v>45.2</v>
      </c>
      <c r="E75" s="17"/>
      <c r="F75" s="18">
        <f t="shared" si="2"/>
        <v>0</v>
      </c>
      <c r="G75" s="16">
        <f t="shared" si="0"/>
        <v>45.2</v>
      </c>
      <c r="H75" s="65"/>
      <c r="I75" s="65"/>
      <c r="J75" s="65"/>
      <c r="K75" s="65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25">
      <c r="A76" s="72"/>
      <c r="B76" s="32" t="s">
        <v>16</v>
      </c>
      <c r="C76" s="17"/>
      <c r="D76" s="18">
        <f t="shared" si="1"/>
        <v>0</v>
      </c>
      <c r="E76" s="17"/>
      <c r="F76" s="18">
        <f t="shared" si="2"/>
        <v>0</v>
      </c>
      <c r="G76" s="16">
        <f t="shared" si="0"/>
        <v>0</v>
      </c>
      <c r="H76" s="65"/>
      <c r="I76" s="65"/>
      <c r="J76" s="65"/>
      <c r="K76" s="65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25">
      <c r="A77" s="72"/>
      <c r="B77" s="32" t="s">
        <v>17</v>
      </c>
      <c r="C77" s="17"/>
      <c r="D77" s="18">
        <f t="shared" si="1"/>
        <v>0</v>
      </c>
      <c r="E77" s="17"/>
      <c r="F77" s="18">
        <f t="shared" si="2"/>
        <v>0</v>
      </c>
      <c r="G77" s="16">
        <f t="shared" si="0"/>
        <v>0</v>
      </c>
      <c r="H77" s="65"/>
      <c r="I77" s="65"/>
      <c r="J77" s="65"/>
      <c r="K77" s="65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25">
      <c r="A78" s="72"/>
      <c r="B78" s="32" t="s">
        <v>18</v>
      </c>
      <c r="C78" s="17">
        <v>1301</v>
      </c>
      <c r="D78" s="18">
        <f t="shared" si="1"/>
        <v>57</v>
      </c>
      <c r="E78" s="17"/>
      <c r="F78" s="18">
        <f t="shared" si="2"/>
        <v>0</v>
      </c>
      <c r="G78" s="16">
        <f t="shared" si="0"/>
        <v>57</v>
      </c>
      <c r="H78" s="65"/>
      <c r="I78" s="65"/>
      <c r="J78" s="65"/>
      <c r="K78" s="65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thickBot="1" x14ac:dyDescent="0.3">
      <c r="A79" s="72"/>
      <c r="B79" s="34" t="s">
        <v>19</v>
      </c>
      <c r="C79" s="17"/>
      <c r="D79" s="18">
        <f t="shared" si="1"/>
        <v>0</v>
      </c>
      <c r="E79" s="17"/>
      <c r="F79" s="18">
        <f t="shared" si="2"/>
        <v>0</v>
      </c>
      <c r="G79" s="16">
        <f t="shared" si="0"/>
        <v>0</v>
      </c>
      <c r="H79" s="66"/>
      <c r="I79" s="66"/>
      <c r="J79" s="66"/>
      <c r="K79" s="66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36" customFormat="1" x14ac:dyDescent="0.25">
      <c r="A80" s="73">
        <v>41350</v>
      </c>
      <c r="B80" s="35" t="s">
        <v>14</v>
      </c>
      <c r="C80" s="17">
        <v>114.2</v>
      </c>
      <c r="D80" s="18">
        <f t="shared" si="1"/>
        <v>57.1</v>
      </c>
      <c r="E80" s="17"/>
      <c r="F80" s="18">
        <f t="shared" si="2"/>
        <v>0</v>
      </c>
      <c r="G80" s="16">
        <f t="shared" si="0"/>
        <v>57.1</v>
      </c>
      <c r="H80" s="64"/>
      <c r="I80" s="64">
        <f t="shared" ref="I80" si="7">SUM(D80:D85)</f>
        <v>177.2</v>
      </c>
      <c r="J80" s="64">
        <f t="shared" ref="J80" si="8">SUM(F80:F85)</f>
        <v>0</v>
      </c>
      <c r="K80" s="64">
        <f>(SUM(G80:G85))+H80</f>
        <v>177.2</v>
      </c>
    </row>
    <row r="81" spans="1:21" s="36" customFormat="1" x14ac:dyDescent="0.25">
      <c r="A81" s="73"/>
      <c r="B81" s="35" t="s">
        <v>15</v>
      </c>
      <c r="C81" s="17">
        <v>110.3</v>
      </c>
      <c r="D81" s="18">
        <f t="shared" si="1"/>
        <v>65.099999999999994</v>
      </c>
      <c r="E81" s="17"/>
      <c r="F81" s="18">
        <f t="shared" si="2"/>
        <v>0</v>
      </c>
      <c r="G81" s="16">
        <f t="shared" si="0"/>
        <v>65.099999999999994</v>
      </c>
      <c r="H81" s="65"/>
      <c r="I81" s="65"/>
      <c r="J81" s="65"/>
      <c r="K81" s="65"/>
    </row>
    <row r="82" spans="1:21" s="36" customFormat="1" x14ac:dyDescent="0.25">
      <c r="A82" s="73"/>
      <c r="B82" s="35" t="s">
        <v>16</v>
      </c>
      <c r="C82" s="17"/>
      <c r="D82" s="18">
        <f t="shared" si="1"/>
        <v>0</v>
      </c>
      <c r="E82" s="17"/>
      <c r="F82" s="18">
        <f t="shared" si="2"/>
        <v>0</v>
      </c>
      <c r="G82" s="16">
        <f t="shared" si="0"/>
        <v>0</v>
      </c>
      <c r="H82" s="65"/>
      <c r="I82" s="65"/>
      <c r="J82" s="65"/>
      <c r="K82" s="65"/>
    </row>
    <row r="83" spans="1:21" s="36" customFormat="1" x14ac:dyDescent="0.25">
      <c r="A83" s="73"/>
      <c r="B83" s="35" t="s">
        <v>17</v>
      </c>
      <c r="C83" s="17"/>
      <c r="D83" s="18">
        <f t="shared" si="1"/>
        <v>0</v>
      </c>
      <c r="E83" s="17"/>
      <c r="F83" s="18">
        <f t="shared" si="2"/>
        <v>0</v>
      </c>
      <c r="G83" s="16">
        <f t="shared" si="0"/>
        <v>0</v>
      </c>
      <c r="H83" s="65"/>
      <c r="I83" s="65"/>
      <c r="J83" s="65"/>
      <c r="K83" s="65"/>
    </row>
    <row r="84" spans="1:21" s="36" customFormat="1" x14ac:dyDescent="0.25">
      <c r="A84" s="73"/>
      <c r="B84" s="35" t="s">
        <v>18</v>
      </c>
      <c r="C84" s="17">
        <v>1356</v>
      </c>
      <c r="D84" s="18">
        <f t="shared" si="1"/>
        <v>55</v>
      </c>
      <c r="E84" s="17"/>
      <c r="F84" s="18">
        <f t="shared" si="2"/>
        <v>0</v>
      </c>
      <c r="G84" s="16">
        <f t="shared" si="0"/>
        <v>55</v>
      </c>
      <c r="H84" s="65"/>
      <c r="I84" s="65"/>
      <c r="J84" s="65"/>
      <c r="K84" s="65"/>
    </row>
    <row r="85" spans="1:21" s="36" customFormat="1" ht="15.75" thickBot="1" x14ac:dyDescent="0.3">
      <c r="A85" s="73"/>
      <c r="B85" s="37" t="s">
        <v>19</v>
      </c>
      <c r="C85" s="17"/>
      <c r="D85" s="18">
        <f t="shared" si="1"/>
        <v>0</v>
      </c>
      <c r="E85" s="17"/>
      <c r="F85" s="18">
        <f t="shared" si="2"/>
        <v>0</v>
      </c>
      <c r="G85" s="16">
        <f t="shared" si="0"/>
        <v>0</v>
      </c>
      <c r="H85" s="66"/>
      <c r="I85" s="66"/>
      <c r="J85" s="66"/>
      <c r="K85" s="66"/>
    </row>
    <row r="86" spans="1:21" x14ac:dyDescent="0.25">
      <c r="A86" s="74">
        <v>41351</v>
      </c>
      <c r="B86" s="38" t="s">
        <v>14</v>
      </c>
      <c r="C86" s="17">
        <v>168.3</v>
      </c>
      <c r="D86" s="18">
        <f t="shared" si="1"/>
        <v>54.100000000000009</v>
      </c>
      <c r="E86" s="17"/>
      <c r="F86" s="18">
        <f t="shared" si="2"/>
        <v>0</v>
      </c>
      <c r="G86" s="16">
        <f t="shared" si="0"/>
        <v>54.100000000000009</v>
      </c>
      <c r="H86" s="64"/>
      <c r="I86" s="64">
        <f t="shared" ref="I86" si="9">SUM(D86:D91)</f>
        <v>169.8</v>
      </c>
      <c r="J86" s="64">
        <f t="shared" ref="J86" si="10">SUM(F86:F91)</f>
        <v>0</v>
      </c>
      <c r="K86" s="64">
        <f>(SUM(G86:G91))+H86</f>
        <v>169.8</v>
      </c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25">
      <c r="A87" s="74"/>
      <c r="B87" s="38" t="s">
        <v>15</v>
      </c>
      <c r="C87" s="17">
        <v>170</v>
      </c>
      <c r="D87" s="18">
        <f t="shared" si="1"/>
        <v>59.7</v>
      </c>
      <c r="E87" s="17"/>
      <c r="F87" s="18">
        <f>IF(E87 = 0,0,E87-E81)</f>
        <v>0</v>
      </c>
      <c r="G87" s="16">
        <f t="shared" si="0"/>
        <v>59.7</v>
      </c>
      <c r="H87" s="65"/>
      <c r="I87" s="65"/>
      <c r="J87" s="65"/>
      <c r="K87" s="65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25">
      <c r="A88" s="74"/>
      <c r="B88" s="38" t="s">
        <v>16</v>
      </c>
      <c r="C88" s="17"/>
      <c r="D88" s="18">
        <f t="shared" si="1"/>
        <v>0</v>
      </c>
      <c r="E88" s="17"/>
      <c r="F88" s="18">
        <f t="shared" si="2"/>
        <v>0</v>
      </c>
      <c r="G88" s="16">
        <f t="shared" si="0"/>
        <v>0</v>
      </c>
      <c r="H88" s="65"/>
      <c r="I88" s="65"/>
      <c r="J88" s="65"/>
      <c r="K88" s="65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25">
      <c r="A89" s="74"/>
      <c r="B89" s="38" t="s">
        <v>17</v>
      </c>
      <c r="C89" s="17"/>
      <c r="D89" s="18">
        <f t="shared" si="1"/>
        <v>0</v>
      </c>
      <c r="E89" s="17"/>
      <c r="F89" s="18">
        <f t="shared" si="2"/>
        <v>0</v>
      </c>
      <c r="G89" s="16">
        <f t="shared" si="0"/>
        <v>0</v>
      </c>
      <c r="H89" s="65"/>
      <c r="I89" s="65"/>
      <c r="J89" s="65"/>
      <c r="K89" s="65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25">
      <c r="A90" s="74"/>
      <c r="B90" s="38" t="s">
        <v>18</v>
      </c>
      <c r="C90" s="17">
        <v>1412</v>
      </c>
      <c r="D90" s="18">
        <f t="shared" si="1"/>
        <v>56</v>
      </c>
      <c r="E90" s="17"/>
      <c r="F90" s="18">
        <f t="shared" si="2"/>
        <v>0</v>
      </c>
      <c r="G90" s="16">
        <f t="shared" si="0"/>
        <v>56</v>
      </c>
      <c r="H90" s="65"/>
      <c r="I90" s="65"/>
      <c r="J90" s="65"/>
      <c r="K90" s="65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thickBot="1" x14ac:dyDescent="0.3">
      <c r="A91" s="74"/>
      <c r="B91" s="39" t="s">
        <v>19</v>
      </c>
      <c r="C91" s="17"/>
      <c r="D91" s="18">
        <f t="shared" si="1"/>
        <v>0</v>
      </c>
      <c r="E91" s="17"/>
      <c r="F91" s="18">
        <f t="shared" si="2"/>
        <v>0</v>
      </c>
      <c r="G91" s="16">
        <f t="shared" si="0"/>
        <v>0</v>
      </c>
      <c r="H91" s="66"/>
      <c r="I91" s="66"/>
      <c r="J91" s="66"/>
      <c r="K91" s="66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25">
      <c r="A92" s="75">
        <v>41352</v>
      </c>
      <c r="B92" s="40" t="s">
        <v>14</v>
      </c>
      <c r="C92" s="17">
        <v>218.1</v>
      </c>
      <c r="D92" s="18">
        <f t="shared" si="1"/>
        <v>49.799999999999983</v>
      </c>
      <c r="E92" s="17"/>
      <c r="F92" s="18">
        <f t="shared" si="2"/>
        <v>0</v>
      </c>
      <c r="G92" s="16">
        <f t="shared" si="0"/>
        <v>49.799999999999983</v>
      </c>
      <c r="H92" s="64">
        <v>1.72</v>
      </c>
      <c r="I92" s="64">
        <f t="shared" ref="I92" si="11">SUM(D92:D97)</f>
        <v>164.2999999999999</v>
      </c>
      <c r="J92" s="64">
        <f t="shared" ref="J92" si="12">SUM(F92:F97)</f>
        <v>0</v>
      </c>
      <c r="K92" s="64">
        <f>(SUM(G92:G97))+H92</f>
        <v>166.0199999999999</v>
      </c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25">
      <c r="A93" s="75"/>
      <c r="B93" s="40" t="s">
        <v>15</v>
      </c>
      <c r="C93" s="17">
        <v>228.9</v>
      </c>
      <c r="D93" s="18">
        <f t="shared" si="1"/>
        <v>58.900000000000006</v>
      </c>
      <c r="E93" s="17"/>
      <c r="F93" s="18">
        <f t="shared" si="2"/>
        <v>0</v>
      </c>
      <c r="G93" s="16">
        <f t="shared" si="0"/>
        <v>58.900000000000006</v>
      </c>
      <c r="H93" s="65"/>
      <c r="I93" s="65"/>
      <c r="J93" s="65"/>
      <c r="K93" s="65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25">
      <c r="A94" s="75"/>
      <c r="B94" s="40" t="s">
        <v>16</v>
      </c>
      <c r="C94" s="17"/>
      <c r="D94" s="18">
        <f t="shared" si="1"/>
        <v>0</v>
      </c>
      <c r="E94" s="17"/>
      <c r="F94" s="18">
        <f t="shared" si="2"/>
        <v>0</v>
      </c>
      <c r="G94" s="16">
        <f t="shared" si="0"/>
        <v>0</v>
      </c>
      <c r="H94" s="65"/>
      <c r="I94" s="65"/>
      <c r="J94" s="65"/>
      <c r="K94" s="65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25">
      <c r="A95" s="75"/>
      <c r="B95" s="40" t="s">
        <v>17</v>
      </c>
      <c r="C95" s="17"/>
      <c r="D95" s="18">
        <f t="shared" si="1"/>
        <v>0</v>
      </c>
      <c r="E95" s="17"/>
      <c r="F95" s="18">
        <f t="shared" si="2"/>
        <v>0</v>
      </c>
      <c r="G95" s="16">
        <f t="shared" si="0"/>
        <v>0</v>
      </c>
      <c r="H95" s="65"/>
      <c r="I95" s="65"/>
      <c r="J95" s="65"/>
      <c r="K95" s="65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25">
      <c r="A96" s="75"/>
      <c r="B96" s="40" t="s">
        <v>18</v>
      </c>
      <c r="C96" s="17">
        <v>1467.6</v>
      </c>
      <c r="D96" s="18">
        <f t="shared" si="1"/>
        <v>55.599999999999909</v>
      </c>
      <c r="E96" s="17"/>
      <c r="F96" s="18">
        <f t="shared" si="2"/>
        <v>0</v>
      </c>
      <c r="G96" s="16">
        <f t="shared" si="0"/>
        <v>55.599999999999909</v>
      </c>
      <c r="H96" s="65"/>
      <c r="I96" s="65"/>
      <c r="J96" s="65"/>
      <c r="K96" s="65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thickBot="1" x14ac:dyDescent="0.3">
      <c r="A97" s="75"/>
      <c r="B97" s="41" t="s">
        <v>19</v>
      </c>
      <c r="C97" s="17"/>
      <c r="D97" s="18">
        <f t="shared" si="1"/>
        <v>0</v>
      </c>
      <c r="E97" s="17"/>
      <c r="F97" s="18">
        <f t="shared" si="2"/>
        <v>0</v>
      </c>
      <c r="G97" s="16">
        <f t="shared" si="0"/>
        <v>0</v>
      </c>
      <c r="H97" s="66"/>
      <c r="I97" s="66"/>
      <c r="J97" s="66"/>
      <c r="K97" s="66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5">
      <c r="A98" s="74">
        <v>41353</v>
      </c>
      <c r="B98" s="38" t="s">
        <v>14</v>
      </c>
      <c r="C98" s="17">
        <v>220</v>
      </c>
      <c r="D98" s="18">
        <f t="shared" si="1"/>
        <v>1.9000000000000057</v>
      </c>
      <c r="E98" s="17"/>
      <c r="F98" s="18">
        <f t="shared" si="2"/>
        <v>0</v>
      </c>
      <c r="G98" s="16">
        <f t="shared" si="0"/>
        <v>1.9000000000000057</v>
      </c>
      <c r="H98" s="64"/>
      <c r="I98" s="64">
        <f t="shared" ref="I98" si="13">SUM(D98:D103)</f>
        <v>120</v>
      </c>
      <c r="J98" s="64">
        <f t="shared" ref="J98" si="14">SUM(F98:F103)</f>
        <v>0</v>
      </c>
      <c r="K98" s="64">
        <f>(SUM(G98:G103))+H98</f>
        <v>120</v>
      </c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5">
      <c r="A99" s="74"/>
      <c r="B99" s="38" t="s">
        <v>15</v>
      </c>
      <c r="C99" s="17">
        <v>291.5</v>
      </c>
      <c r="D99" s="18">
        <f t="shared" si="1"/>
        <v>62.599999999999994</v>
      </c>
      <c r="E99" s="17"/>
      <c r="F99" s="18">
        <f t="shared" si="2"/>
        <v>0</v>
      </c>
      <c r="G99" s="16">
        <f t="shared" si="0"/>
        <v>62.599999999999994</v>
      </c>
      <c r="H99" s="65"/>
      <c r="I99" s="65"/>
      <c r="J99" s="65"/>
      <c r="K99" s="65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5">
      <c r="A100" s="74"/>
      <c r="B100" s="38" t="s">
        <v>16</v>
      </c>
      <c r="C100" s="17">
        <v>0</v>
      </c>
      <c r="D100" s="18">
        <f t="shared" si="1"/>
        <v>0</v>
      </c>
      <c r="E100" s="17"/>
      <c r="F100" s="18">
        <f t="shared" si="2"/>
        <v>0</v>
      </c>
      <c r="G100" s="16">
        <f t="shared" si="0"/>
        <v>0</v>
      </c>
      <c r="H100" s="65"/>
      <c r="I100" s="65"/>
      <c r="J100" s="65"/>
      <c r="K100" s="65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5">
      <c r="A101" s="74"/>
      <c r="B101" s="38" t="s">
        <v>17</v>
      </c>
      <c r="C101" s="17"/>
      <c r="D101" s="18">
        <f t="shared" si="1"/>
        <v>0</v>
      </c>
      <c r="E101" s="17"/>
      <c r="F101" s="18">
        <f t="shared" si="2"/>
        <v>0</v>
      </c>
      <c r="G101" s="16">
        <f t="shared" si="0"/>
        <v>0</v>
      </c>
      <c r="H101" s="65"/>
      <c r="I101" s="65"/>
      <c r="J101" s="65"/>
      <c r="K101" s="65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25">
      <c r="A102" s="74"/>
      <c r="B102" s="38" t="s">
        <v>18</v>
      </c>
      <c r="C102" s="17">
        <v>1523.1</v>
      </c>
      <c r="D102" s="18">
        <f t="shared" si="1"/>
        <v>55.5</v>
      </c>
      <c r="E102" s="17"/>
      <c r="F102" s="18">
        <f t="shared" si="2"/>
        <v>0</v>
      </c>
      <c r="G102" s="16">
        <f t="shared" si="0"/>
        <v>55.5</v>
      </c>
      <c r="H102" s="65"/>
      <c r="I102" s="65"/>
      <c r="J102" s="65"/>
      <c r="K102" s="65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thickBot="1" x14ac:dyDescent="0.3">
      <c r="A103" s="74"/>
      <c r="B103" s="39" t="s">
        <v>19</v>
      </c>
      <c r="C103" s="17"/>
      <c r="D103" s="18">
        <f t="shared" si="1"/>
        <v>0</v>
      </c>
      <c r="E103" s="17"/>
      <c r="F103" s="18">
        <f t="shared" si="2"/>
        <v>0</v>
      </c>
      <c r="G103" s="16">
        <f t="shared" si="0"/>
        <v>0</v>
      </c>
      <c r="H103" s="66"/>
      <c r="I103" s="66"/>
      <c r="J103" s="66"/>
      <c r="K103" s="66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25">
      <c r="A104" s="75">
        <v>41354</v>
      </c>
      <c r="B104" s="40" t="s">
        <v>14</v>
      </c>
      <c r="C104" s="17">
        <v>246.5</v>
      </c>
      <c r="D104" s="18">
        <f>(IF(C104 = 0,0,C104-C98))+(F104)</f>
        <v>38.9</v>
      </c>
      <c r="E104" s="17">
        <v>12.4</v>
      </c>
      <c r="F104" s="18">
        <f t="shared" si="2"/>
        <v>12.4</v>
      </c>
      <c r="G104" s="16">
        <f t="shared" si="0"/>
        <v>26.5</v>
      </c>
      <c r="H104" s="64"/>
      <c r="I104" s="64">
        <f t="shared" ref="I104" si="15">SUM(D104:D109)</f>
        <v>121.10000000000005</v>
      </c>
      <c r="J104" s="64">
        <f t="shared" ref="J104" si="16">SUM(F104:F109)</f>
        <v>12.4</v>
      </c>
      <c r="K104" s="64">
        <f>(SUM(G104:G109))+H104</f>
        <v>108.70000000000005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25">
      <c r="A105" s="75"/>
      <c r="B105" s="40" t="s">
        <v>15</v>
      </c>
      <c r="C105" s="17">
        <v>319</v>
      </c>
      <c r="D105" s="18">
        <f t="shared" ref="D105:D109" si="17">IF(C105 = 0,0,C105-C99)</f>
        <v>27.5</v>
      </c>
      <c r="E105" s="17"/>
      <c r="F105" s="18">
        <f t="shared" si="2"/>
        <v>0</v>
      </c>
      <c r="G105" s="16">
        <f t="shared" si="0"/>
        <v>27.5</v>
      </c>
      <c r="H105" s="65"/>
      <c r="I105" s="65"/>
      <c r="J105" s="65"/>
      <c r="K105" s="65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25">
      <c r="A106" s="75"/>
      <c r="B106" s="40" t="s">
        <v>16</v>
      </c>
      <c r="C106" s="17"/>
      <c r="D106" s="18">
        <f t="shared" si="17"/>
        <v>0</v>
      </c>
      <c r="E106" s="17"/>
      <c r="F106" s="18">
        <f t="shared" si="2"/>
        <v>0</v>
      </c>
      <c r="G106" s="16">
        <f t="shared" si="0"/>
        <v>0</v>
      </c>
      <c r="H106" s="65"/>
      <c r="I106" s="65"/>
      <c r="J106" s="65"/>
      <c r="K106" s="65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25">
      <c r="A107" s="75"/>
      <c r="B107" s="40" t="s">
        <v>17</v>
      </c>
      <c r="C107" s="17"/>
      <c r="D107" s="18">
        <f t="shared" si="17"/>
        <v>0</v>
      </c>
      <c r="E107" s="17"/>
      <c r="F107" s="18">
        <f t="shared" si="2"/>
        <v>0</v>
      </c>
      <c r="G107" s="16">
        <f t="shared" si="0"/>
        <v>0</v>
      </c>
      <c r="H107" s="65"/>
      <c r="I107" s="65"/>
      <c r="J107" s="65"/>
      <c r="K107" s="65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25">
      <c r="A108" s="75"/>
      <c r="B108" s="40" t="s">
        <v>18</v>
      </c>
      <c r="C108" s="17">
        <v>1577.8</v>
      </c>
      <c r="D108" s="18">
        <f t="shared" si="17"/>
        <v>54.700000000000045</v>
      </c>
      <c r="E108" s="17"/>
      <c r="F108" s="18">
        <f t="shared" si="2"/>
        <v>0</v>
      </c>
      <c r="G108" s="16">
        <f t="shared" si="0"/>
        <v>54.700000000000045</v>
      </c>
      <c r="H108" s="65"/>
      <c r="I108" s="65"/>
      <c r="J108" s="65"/>
      <c r="K108" s="65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thickBot="1" x14ac:dyDescent="0.3">
      <c r="A109" s="75"/>
      <c r="B109" s="41" t="s">
        <v>19</v>
      </c>
      <c r="C109" s="17"/>
      <c r="D109" s="18">
        <f t="shared" si="17"/>
        <v>0</v>
      </c>
      <c r="E109" s="17"/>
      <c r="F109" s="18">
        <f t="shared" si="2"/>
        <v>0</v>
      </c>
      <c r="G109" s="16">
        <f t="shared" si="0"/>
        <v>0</v>
      </c>
      <c r="H109" s="66"/>
      <c r="I109" s="66"/>
      <c r="J109" s="66"/>
      <c r="K109" s="66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5">
      <c r="A110" s="74">
        <v>41355</v>
      </c>
      <c r="B110" s="38" t="s">
        <v>14</v>
      </c>
      <c r="C110" s="17">
        <v>277.39999999999998</v>
      </c>
      <c r="D110" s="18">
        <f t="shared" ref="D110" si="18">(IF(C110 = 0,0,C110-C104))+(F110)</f>
        <v>68.499999999999972</v>
      </c>
      <c r="E110" s="17">
        <v>50</v>
      </c>
      <c r="F110" s="18">
        <f>IF(E110 = 0,0,E110-E104)</f>
        <v>37.6</v>
      </c>
      <c r="G110" s="16">
        <f t="shared" si="0"/>
        <v>30.89999999999997</v>
      </c>
      <c r="H110" s="64"/>
      <c r="I110" s="64">
        <f t="shared" ref="I110" si="19">SUM(D110:D115)</f>
        <v>134.60000000000011</v>
      </c>
      <c r="J110" s="64">
        <f t="shared" ref="J110" si="20">SUM(F110:F115)</f>
        <v>47.8</v>
      </c>
      <c r="K110" s="64">
        <f>(SUM(G110:G115))+H110</f>
        <v>86.800000000000111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25">
      <c r="A111" s="74"/>
      <c r="B111" s="38" t="s">
        <v>15</v>
      </c>
      <c r="C111" s="17">
        <v>330</v>
      </c>
      <c r="D111" s="18">
        <f t="shared" ref="D111:D169" si="21">IF(C111 = 0,0,C111-C105)</f>
        <v>11</v>
      </c>
      <c r="E111" s="17">
        <v>10.199999999999999</v>
      </c>
      <c r="F111" s="18">
        <f t="shared" si="2"/>
        <v>10.199999999999999</v>
      </c>
      <c r="G111" s="16">
        <f t="shared" si="0"/>
        <v>0.80000000000000071</v>
      </c>
      <c r="H111" s="65"/>
      <c r="I111" s="65"/>
      <c r="J111" s="65"/>
      <c r="K111" s="65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25">
      <c r="A112" s="74"/>
      <c r="B112" s="38" t="s">
        <v>16</v>
      </c>
      <c r="C112" s="17"/>
      <c r="D112" s="18">
        <f t="shared" si="21"/>
        <v>0</v>
      </c>
      <c r="E112" s="17"/>
      <c r="F112" s="18">
        <f t="shared" si="2"/>
        <v>0</v>
      </c>
      <c r="G112" s="16">
        <f t="shared" si="0"/>
        <v>0</v>
      </c>
      <c r="H112" s="65"/>
      <c r="I112" s="65"/>
      <c r="J112" s="65"/>
      <c r="K112" s="65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25">
      <c r="A113" s="74"/>
      <c r="B113" s="38" t="s">
        <v>17</v>
      </c>
      <c r="C113" s="17"/>
      <c r="D113" s="18">
        <f t="shared" si="21"/>
        <v>0</v>
      </c>
      <c r="E113" s="17"/>
      <c r="F113" s="18">
        <f t="shared" si="2"/>
        <v>0</v>
      </c>
      <c r="G113" s="16">
        <f t="shared" si="0"/>
        <v>0</v>
      </c>
      <c r="H113" s="65"/>
      <c r="I113" s="65"/>
      <c r="J113" s="65"/>
      <c r="K113" s="65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25">
      <c r="A114" s="74"/>
      <c r="B114" s="38" t="s">
        <v>18</v>
      </c>
      <c r="C114" s="17">
        <v>1632.9</v>
      </c>
      <c r="D114" s="18">
        <f t="shared" si="21"/>
        <v>55.100000000000136</v>
      </c>
      <c r="E114" s="17"/>
      <c r="F114" s="18">
        <f t="shared" si="2"/>
        <v>0</v>
      </c>
      <c r="G114" s="16">
        <f t="shared" si="0"/>
        <v>55.100000000000136</v>
      </c>
      <c r="H114" s="65"/>
      <c r="I114" s="65"/>
      <c r="J114" s="65"/>
      <c r="K114" s="65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thickBot="1" x14ac:dyDescent="0.3">
      <c r="A115" s="74"/>
      <c r="B115" s="39" t="s">
        <v>19</v>
      </c>
      <c r="C115" s="17"/>
      <c r="D115" s="18">
        <f t="shared" si="21"/>
        <v>0</v>
      </c>
      <c r="E115" s="17"/>
      <c r="F115" s="18">
        <f t="shared" si="2"/>
        <v>0</v>
      </c>
      <c r="G115" s="16">
        <f t="shared" si="0"/>
        <v>0</v>
      </c>
      <c r="H115" s="66"/>
      <c r="I115" s="66"/>
      <c r="J115" s="66"/>
      <c r="K115" s="66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25">
      <c r="A116" s="62">
        <v>41356</v>
      </c>
      <c r="B116" s="14" t="s">
        <v>14</v>
      </c>
      <c r="C116" s="17">
        <v>284.5</v>
      </c>
      <c r="D116" s="18">
        <f t="shared" ref="D116" si="22">(IF(C116 = 0,0,C116-C110))+(F116)</f>
        <v>71.000000000000028</v>
      </c>
      <c r="E116" s="17">
        <v>113.9</v>
      </c>
      <c r="F116" s="18">
        <f t="shared" si="2"/>
        <v>63.900000000000006</v>
      </c>
      <c r="G116" s="16">
        <f t="shared" si="0"/>
        <v>7.1000000000000227</v>
      </c>
      <c r="H116" s="64">
        <v>1.72</v>
      </c>
      <c r="I116" s="64">
        <f t="shared" ref="I116" si="23">SUM(D116:D121)</f>
        <v>185.39999999999989</v>
      </c>
      <c r="J116" s="64">
        <f t="shared" ref="J116" si="24">SUM(F116:F121)</f>
        <v>92.2</v>
      </c>
      <c r="K116" s="64">
        <f>(SUM(G116:G121))+H116</f>
        <v>94.919999999999888</v>
      </c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25">
      <c r="A117" s="62"/>
      <c r="B117" s="14" t="s">
        <v>15</v>
      </c>
      <c r="C117" s="17">
        <v>389</v>
      </c>
      <c r="D117" s="18">
        <f t="shared" si="21"/>
        <v>59</v>
      </c>
      <c r="E117" s="17">
        <v>38.5</v>
      </c>
      <c r="F117" s="18">
        <f t="shared" si="2"/>
        <v>28.3</v>
      </c>
      <c r="G117" s="16">
        <f t="shared" si="0"/>
        <v>30.7</v>
      </c>
      <c r="H117" s="65"/>
      <c r="I117" s="65"/>
      <c r="J117" s="65"/>
      <c r="K117" s="65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25">
      <c r="A118" s="62"/>
      <c r="B118" s="14" t="s">
        <v>16</v>
      </c>
      <c r="C118" s="17"/>
      <c r="D118" s="18">
        <f t="shared" si="21"/>
        <v>0</v>
      </c>
      <c r="E118" s="17"/>
      <c r="F118" s="18">
        <f t="shared" si="2"/>
        <v>0</v>
      </c>
      <c r="G118" s="16">
        <f t="shared" si="0"/>
        <v>0</v>
      </c>
      <c r="H118" s="65"/>
      <c r="I118" s="65"/>
      <c r="J118" s="65"/>
      <c r="K118" s="65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25">
      <c r="A119" s="62"/>
      <c r="B119" s="14" t="s">
        <v>17</v>
      </c>
      <c r="C119" s="17"/>
      <c r="D119" s="18">
        <f t="shared" si="21"/>
        <v>0</v>
      </c>
      <c r="E119" s="17"/>
      <c r="F119" s="18">
        <f t="shared" si="2"/>
        <v>0</v>
      </c>
      <c r="G119" s="16">
        <f t="shared" si="0"/>
        <v>0</v>
      </c>
      <c r="H119" s="65"/>
      <c r="I119" s="65"/>
      <c r="J119" s="65"/>
      <c r="K119" s="65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5">
      <c r="A120" s="62"/>
      <c r="B120" s="14" t="s">
        <v>18</v>
      </c>
      <c r="C120" s="17">
        <v>1688.3</v>
      </c>
      <c r="D120" s="18">
        <f t="shared" si="21"/>
        <v>55.399999999999864</v>
      </c>
      <c r="E120" s="17"/>
      <c r="F120" s="18">
        <f t="shared" si="2"/>
        <v>0</v>
      </c>
      <c r="G120" s="16">
        <f t="shared" si="0"/>
        <v>55.399999999999864</v>
      </c>
      <c r="H120" s="65"/>
      <c r="I120" s="65"/>
      <c r="J120" s="65"/>
      <c r="K120" s="65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thickBot="1" x14ac:dyDescent="0.3">
      <c r="A121" s="62"/>
      <c r="B121" s="21" t="s">
        <v>19</v>
      </c>
      <c r="C121" s="17"/>
      <c r="D121" s="18">
        <f t="shared" si="21"/>
        <v>0</v>
      </c>
      <c r="E121" s="17"/>
      <c r="F121" s="18">
        <f t="shared" si="2"/>
        <v>0</v>
      </c>
      <c r="G121" s="16">
        <f t="shared" si="0"/>
        <v>0</v>
      </c>
      <c r="H121" s="66"/>
      <c r="I121" s="66"/>
      <c r="J121" s="66"/>
      <c r="K121" s="66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5">
      <c r="A122" s="74">
        <v>41357</v>
      </c>
      <c r="B122" s="38" t="s">
        <v>14</v>
      </c>
      <c r="C122" s="17">
        <v>286.7</v>
      </c>
      <c r="D122" s="18">
        <f t="shared" ref="D122" si="25">(IF(C122 = 0,0,C122-C116))+(F122)</f>
        <v>67.199999999999989</v>
      </c>
      <c r="E122" s="17">
        <v>178.9</v>
      </c>
      <c r="F122" s="18">
        <f t="shared" si="2"/>
        <v>65</v>
      </c>
      <c r="G122" s="16">
        <f t="shared" si="0"/>
        <v>2.1999999999999886</v>
      </c>
      <c r="H122" s="64"/>
      <c r="I122" s="64">
        <f t="shared" ref="I122" si="26">SUM(D122:D127)</f>
        <v>200.3</v>
      </c>
      <c r="J122" s="64">
        <f t="shared" ref="J122" si="27">SUM(F122:F127)</f>
        <v>123.7</v>
      </c>
      <c r="K122" s="64">
        <f>(SUM(G122:G127))+H122</f>
        <v>76.600000000000009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25">
      <c r="A123" s="74"/>
      <c r="B123" s="38" t="s">
        <v>15</v>
      </c>
      <c r="C123" s="17">
        <v>447.6</v>
      </c>
      <c r="D123" s="18">
        <f t="shared" si="21"/>
        <v>58.600000000000023</v>
      </c>
      <c r="E123" s="17">
        <v>70.2</v>
      </c>
      <c r="F123" s="18">
        <f t="shared" si="2"/>
        <v>31.700000000000003</v>
      </c>
      <c r="G123" s="16">
        <f t="shared" si="0"/>
        <v>26.90000000000002</v>
      </c>
      <c r="H123" s="65"/>
      <c r="I123" s="65"/>
      <c r="J123" s="65"/>
      <c r="K123" s="65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25">
      <c r="A124" s="74"/>
      <c r="B124" s="38" t="s">
        <v>16</v>
      </c>
      <c r="C124" s="17">
        <v>27</v>
      </c>
      <c r="D124" s="18">
        <f t="shared" si="21"/>
        <v>27</v>
      </c>
      <c r="E124" s="17">
        <v>27</v>
      </c>
      <c r="F124" s="18">
        <f t="shared" si="2"/>
        <v>27</v>
      </c>
      <c r="G124" s="16">
        <f t="shared" si="0"/>
        <v>0</v>
      </c>
      <c r="H124" s="65"/>
      <c r="I124" s="65"/>
      <c r="J124" s="65"/>
      <c r="K124" s="65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5">
      <c r="A125" s="74"/>
      <c r="B125" s="38" t="s">
        <v>17</v>
      </c>
      <c r="C125" s="17"/>
      <c r="D125" s="18">
        <f t="shared" si="21"/>
        <v>0</v>
      </c>
      <c r="E125" s="17"/>
      <c r="F125" s="18">
        <f t="shared" si="2"/>
        <v>0</v>
      </c>
      <c r="G125" s="16">
        <f t="shared" si="0"/>
        <v>0</v>
      </c>
      <c r="H125" s="65"/>
      <c r="I125" s="65"/>
      <c r="J125" s="65"/>
      <c r="K125" s="65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5">
      <c r="A126" s="74"/>
      <c r="B126" s="38" t="s">
        <v>18</v>
      </c>
      <c r="C126" s="17">
        <v>1735.8</v>
      </c>
      <c r="D126" s="18">
        <f t="shared" si="21"/>
        <v>47.5</v>
      </c>
      <c r="E126" s="17"/>
      <c r="F126" s="18">
        <f t="shared" si="2"/>
        <v>0</v>
      </c>
      <c r="G126" s="16">
        <f t="shared" ref="G126:G169" si="28">D126-F126</f>
        <v>47.5</v>
      </c>
      <c r="H126" s="65"/>
      <c r="I126" s="65"/>
      <c r="J126" s="65"/>
      <c r="K126" s="65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5.75" thickBot="1" x14ac:dyDescent="0.3">
      <c r="A127" s="74"/>
      <c r="B127" s="39" t="s">
        <v>19</v>
      </c>
      <c r="C127" s="17"/>
      <c r="D127" s="18">
        <f t="shared" si="21"/>
        <v>0</v>
      </c>
      <c r="E127" s="17"/>
      <c r="F127" s="18">
        <f t="shared" ref="F127:F169" si="29">IF(E127 = 0,0,E127-E121)</f>
        <v>0</v>
      </c>
      <c r="G127" s="16">
        <f t="shared" si="28"/>
        <v>0</v>
      </c>
      <c r="H127" s="66"/>
      <c r="I127" s="66"/>
      <c r="J127" s="66"/>
      <c r="K127" s="66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5">
      <c r="A128" s="62">
        <v>41358</v>
      </c>
      <c r="B128" s="14" t="s">
        <v>14</v>
      </c>
      <c r="C128" s="17">
        <v>289.39999999999998</v>
      </c>
      <c r="D128" s="18">
        <f t="shared" ref="D128" si="30">(IF(C128 = 0,0,C128-C122))+(F128)</f>
        <v>67.699999999999989</v>
      </c>
      <c r="E128" s="17">
        <v>243.9</v>
      </c>
      <c r="F128" s="18">
        <f t="shared" si="29"/>
        <v>65</v>
      </c>
      <c r="G128" s="16">
        <f t="shared" si="28"/>
        <v>2.6999999999999886</v>
      </c>
      <c r="H128" s="64"/>
      <c r="I128" s="64">
        <f>SUM(D128:D133)</f>
        <v>209.50000000000003</v>
      </c>
      <c r="J128" s="64">
        <f>SUM(F128:F133)</f>
        <v>170.6</v>
      </c>
      <c r="K128" s="64">
        <f>(SUM(G128:G133))+H128</f>
        <v>38.900000000000034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5">
      <c r="A129" s="62"/>
      <c r="B129" s="14" t="s">
        <v>15</v>
      </c>
      <c r="C129" s="17">
        <v>506.8</v>
      </c>
      <c r="D129" s="18">
        <f t="shared" si="21"/>
        <v>59.199999999999989</v>
      </c>
      <c r="E129" s="17">
        <v>100.8</v>
      </c>
      <c r="F129" s="18">
        <f t="shared" si="29"/>
        <v>30.599999999999994</v>
      </c>
      <c r="G129" s="16">
        <f t="shared" si="28"/>
        <v>28.599999999999994</v>
      </c>
      <c r="H129" s="65"/>
      <c r="I129" s="65"/>
      <c r="J129" s="65"/>
      <c r="K129" s="65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5">
      <c r="A130" s="62"/>
      <c r="B130" s="14" t="s">
        <v>16</v>
      </c>
      <c r="C130" s="17">
        <v>75.400000000000006</v>
      </c>
      <c r="D130" s="18">
        <f t="shared" si="21"/>
        <v>48.400000000000006</v>
      </c>
      <c r="E130" s="17">
        <v>72</v>
      </c>
      <c r="F130" s="18">
        <f t="shared" si="29"/>
        <v>45</v>
      </c>
      <c r="G130" s="16">
        <f t="shared" si="28"/>
        <v>3.4000000000000057</v>
      </c>
      <c r="H130" s="65"/>
      <c r="I130" s="65"/>
      <c r="J130" s="65"/>
      <c r="K130" s="65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5">
      <c r="A131" s="62"/>
      <c r="B131" s="14" t="s">
        <v>17</v>
      </c>
      <c r="C131" s="17"/>
      <c r="D131" s="18">
        <f t="shared" si="21"/>
        <v>0</v>
      </c>
      <c r="E131" s="17"/>
      <c r="F131" s="18">
        <f t="shared" si="29"/>
        <v>0</v>
      </c>
      <c r="G131" s="16">
        <f t="shared" si="28"/>
        <v>0</v>
      </c>
      <c r="H131" s="65"/>
      <c r="I131" s="65"/>
      <c r="J131" s="65"/>
      <c r="K131" s="65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5">
      <c r="A132" s="62"/>
      <c r="B132" s="14" t="s">
        <v>18</v>
      </c>
      <c r="C132" s="17">
        <v>1770</v>
      </c>
      <c r="D132" s="18">
        <f t="shared" si="21"/>
        <v>34.200000000000045</v>
      </c>
      <c r="E132" s="17">
        <v>30</v>
      </c>
      <c r="F132" s="18">
        <f t="shared" si="29"/>
        <v>30</v>
      </c>
      <c r="G132" s="16">
        <f t="shared" si="28"/>
        <v>4.2000000000000455</v>
      </c>
      <c r="H132" s="65"/>
      <c r="I132" s="65"/>
      <c r="J132" s="65"/>
      <c r="K132" s="65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5.75" thickBot="1" x14ac:dyDescent="0.3">
      <c r="A133" s="62"/>
      <c r="B133" s="21" t="s">
        <v>19</v>
      </c>
      <c r="C133" s="17"/>
      <c r="D133" s="18">
        <f t="shared" si="21"/>
        <v>0</v>
      </c>
      <c r="E133" s="17"/>
      <c r="F133" s="18">
        <f t="shared" si="29"/>
        <v>0</v>
      </c>
      <c r="G133" s="16">
        <f t="shared" si="28"/>
        <v>0</v>
      </c>
      <c r="H133" s="66"/>
      <c r="I133" s="66"/>
      <c r="J133" s="66"/>
      <c r="K133" s="66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5">
      <c r="A134" s="74">
        <v>41359</v>
      </c>
      <c r="B134" s="38" t="s">
        <v>14</v>
      </c>
      <c r="C134" s="17">
        <v>291.7</v>
      </c>
      <c r="D134" s="18">
        <f t="shared" ref="D134:D158" si="31">(IF(C134 = 0,0,C134-C128))+(F134)</f>
        <v>65.900000000000006</v>
      </c>
      <c r="E134" s="17">
        <v>307.5</v>
      </c>
      <c r="F134" s="18">
        <f t="shared" si="29"/>
        <v>63.599999999999994</v>
      </c>
      <c r="G134" s="16">
        <f t="shared" si="28"/>
        <v>2.3000000000000114</v>
      </c>
      <c r="H134" s="64"/>
      <c r="I134" s="64">
        <f t="shared" ref="I134" si="32">SUM(D134:D139)</f>
        <v>233.09999999999994</v>
      </c>
      <c r="J134" s="64">
        <f t="shared" ref="J134" si="33">SUM(F134:F139)</f>
        <v>191.5</v>
      </c>
      <c r="K134" s="64">
        <f>(SUM(G134:G139))+H134</f>
        <v>41.599999999999952</v>
      </c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5">
      <c r="A135" s="74"/>
      <c r="B135" s="38" t="s">
        <v>15</v>
      </c>
      <c r="C135" s="17">
        <v>566</v>
      </c>
      <c r="D135" s="18">
        <f t="shared" si="21"/>
        <v>59.199999999999989</v>
      </c>
      <c r="E135" s="17">
        <v>131.69999999999999</v>
      </c>
      <c r="F135" s="18">
        <f t="shared" si="29"/>
        <v>30.899999999999991</v>
      </c>
      <c r="G135" s="16">
        <f t="shared" si="28"/>
        <v>28.299999999999997</v>
      </c>
      <c r="H135" s="65"/>
      <c r="I135" s="65"/>
      <c r="J135" s="65"/>
      <c r="K135" s="65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5">
      <c r="A136" s="74"/>
      <c r="B136" s="38" t="s">
        <v>16</v>
      </c>
      <c r="C136" s="17">
        <v>124.1</v>
      </c>
      <c r="D136" s="18">
        <f t="shared" si="21"/>
        <v>48.699999999999989</v>
      </c>
      <c r="E136" s="17">
        <v>122</v>
      </c>
      <c r="F136" s="18">
        <f t="shared" si="29"/>
        <v>50</v>
      </c>
      <c r="G136" s="16">
        <f t="shared" si="28"/>
        <v>-1.3000000000000114</v>
      </c>
      <c r="H136" s="65"/>
      <c r="I136" s="65"/>
      <c r="J136" s="65"/>
      <c r="K136" s="65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5">
      <c r="A137" s="74"/>
      <c r="B137" s="38" t="s">
        <v>17</v>
      </c>
      <c r="C137" s="17"/>
      <c r="D137" s="18">
        <f t="shared" si="21"/>
        <v>0</v>
      </c>
      <c r="E137" s="17"/>
      <c r="F137" s="18">
        <f t="shared" si="29"/>
        <v>0</v>
      </c>
      <c r="G137" s="16">
        <f t="shared" si="28"/>
        <v>0</v>
      </c>
      <c r="H137" s="65"/>
      <c r="I137" s="65"/>
      <c r="J137" s="65"/>
      <c r="K137" s="65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5">
      <c r="A138" s="74"/>
      <c r="B138" s="38" t="s">
        <v>18</v>
      </c>
      <c r="C138" s="17">
        <v>1829.3</v>
      </c>
      <c r="D138" s="18">
        <f t="shared" si="21"/>
        <v>59.299999999999955</v>
      </c>
      <c r="E138" s="17">
        <v>77</v>
      </c>
      <c r="F138" s="18">
        <f t="shared" si="29"/>
        <v>47</v>
      </c>
      <c r="G138" s="16">
        <f t="shared" si="28"/>
        <v>12.299999999999955</v>
      </c>
      <c r="H138" s="65"/>
      <c r="I138" s="65"/>
      <c r="J138" s="65"/>
      <c r="K138" s="65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5.75" thickBot="1" x14ac:dyDescent="0.3">
      <c r="A139" s="74"/>
      <c r="B139" s="39" t="s">
        <v>19</v>
      </c>
      <c r="C139" s="17"/>
      <c r="D139" s="18">
        <f t="shared" si="21"/>
        <v>0</v>
      </c>
      <c r="E139" s="17"/>
      <c r="F139" s="18">
        <f t="shared" si="29"/>
        <v>0</v>
      </c>
      <c r="G139" s="16">
        <f t="shared" si="28"/>
        <v>0</v>
      </c>
      <c r="H139" s="66"/>
      <c r="I139" s="66"/>
      <c r="J139" s="66"/>
      <c r="K139" s="66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5">
      <c r="A140" s="62">
        <v>41360</v>
      </c>
      <c r="B140" s="14" t="s">
        <v>14</v>
      </c>
      <c r="C140" s="17">
        <v>294.10000000000002</v>
      </c>
      <c r="D140" s="18">
        <f t="shared" ref="D140:D152" si="34">(IF(C140 = 0,0,C140-C134))+(F140)</f>
        <v>65.000000000000057</v>
      </c>
      <c r="E140" s="17">
        <v>370.1</v>
      </c>
      <c r="F140" s="18">
        <f t="shared" si="29"/>
        <v>62.600000000000023</v>
      </c>
      <c r="G140" s="16">
        <f t="shared" si="28"/>
        <v>2.4000000000000341</v>
      </c>
      <c r="H140" s="64">
        <v>1.72</v>
      </c>
      <c r="I140" s="64">
        <f t="shared" ref="I140" si="35">SUM(D140:D145)</f>
        <v>204.60000000000011</v>
      </c>
      <c r="J140" s="64">
        <f>SUM(F140:F145)</f>
        <v>172.90000000000003</v>
      </c>
      <c r="K140" s="64">
        <f>(SUM(G140:G145))+H140</f>
        <v>33.420000000000073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5">
      <c r="A141" s="62"/>
      <c r="B141" s="14" t="s">
        <v>15</v>
      </c>
      <c r="C141" s="17">
        <v>621</v>
      </c>
      <c r="D141" s="18">
        <f t="shared" si="21"/>
        <v>55</v>
      </c>
      <c r="E141" s="17">
        <v>160</v>
      </c>
      <c r="F141" s="18">
        <f t="shared" si="29"/>
        <v>28.300000000000011</v>
      </c>
      <c r="G141" s="16">
        <f t="shared" si="28"/>
        <v>26.699999999999989</v>
      </c>
      <c r="H141" s="65"/>
      <c r="I141" s="65"/>
      <c r="J141" s="65"/>
      <c r="K141" s="65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5">
      <c r="A142" s="62"/>
      <c r="B142" s="14" t="s">
        <v>16</v>
      </c>
      <c r="C142" s="17">
        <v>147</v>
      </c>
      <c r="D142" s="18">
        <f t="shared" si="21"/>
        <v>22.900000000000006</v>
      </c>
      <c r="E142" s="17">
        <v>144</v>
      </c>
      <c r="F142" s="18">
        <f t="shared" si="29"/>
        <v>22</v>
      </c>
      <c r="G142" s="16">
        <f t="shared" si="28"/>
        <v>0.90000000000000568</v>
      </c>
      <c r="H142" s="65"/>
      <c r="I142" s="65"/>
      <c r="J142" s="65"/>
      <c r="K142" s="65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5">
      <c r="A143" s="62"/>
      <c r="B143" s="14" t="s">
        <v>17</v>
      </c>
      <c r="C143" s="17"/>
      <c r="D143" s="18">
        <f t="shared" si="21"/>
        <v>0</v>
      </c>
      <c r="E143" s="17"/>
      <c r="F143" s="18">
        <f t="shared" si="29"/>
        <v>0</v>
      </c>
      <c r="G143" s="16">
        <f t="shared" si="28"/>
        <v>0</v>
      </c>
      <c r="H143" s="65"/>
      <c r="I143" s="65"/>
      <c r="J143" s="65"/>
      <c r="K143" s="65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5">
      <c r="A144" s="62"/>
      <c r="B144" s="14" t="s">
        <v>18</v>
      </c>
      <c r="C144" s="17">
        <v>1891</v>
      </c>
      <c r="D144" s="18">
        <f t="shared" si="21"/>
        <v>61.700000000000045</v>
      </c>
      <c r="E144" s="17">
        <v>137</v>
      </c>
      <c r="F144" s="18">
        <f t="shared" si="29"/>
        <v>60</v>
      </c>
      <c r="G144" s="16">
        <f t="shared" si="28"/>
        <v>1.7000000000000455</v>
      </c>
      <c r="H144" s="65"/>
      <c r="I144" s="65"/>
      <c r="J144" s="65"/>
      <c r="K144" s="65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5.75" thickBot="1" x14ac:dyDescent="0.3">
      <c r="A145" s="62"/>
      <c r="B145" s="21" t="s">
        <v>19</v>
      </c>
      <c r="C145" s="17"/>
      <c r="D145" s="18">
        <f t="shared" si="21"/>
        <v>0</v>
      </c>
      <c r="E145" s="17"/>
      <c r="F145" s="18">
        <f t="shared" si="29"/>
        <v>0</v>
      </c>
      <c r="G145" s="16">
        <f t="shared" si="28"/>
        <v>0</v>
      </c>
      <c r="H145" s="66"/>
      <c r="I145" s="66"/>
      <c r="J145" s="66"/>
      <c r="K145" s="66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5">
      <c r="A146" s="74">
        <v>41361</v>
      </c>
      <c r="B146" s="38" t="s">
        <v>14</v>
      </c>
      <c r="C146" s="17">
        <v>297.10000000000002</v>
      </c>
      <c r="D146" s="18">
        <f t="shared" si="31"/>
        <v>65.899999999999977</v>
      </c>
      <c r="E146" s="17">
        <v>433</v>
      </c>
      <c r="F146" s="18">
        <f t="shared" si="29"/>
        <v>62.899999999999977</v>
      </c>
      <c r="G146" s="16">
        <f t="shared" si="28"/>
        <v>3</v>
      </c>
      <c r="H146" s="64"/>
      <c r="I146" s="64">
        <f t="shared" ref="I146" si="36">SUM(D146:D151)</f>
        <v>231.50000000000006</v>
      </c>
      <c r="J146" s="64">
        <f t="shared" ref="J146" si="37">SUM(F146:F151)</f>
        <v>198.09999999999997</v>
      </c>
      <c r="K146" s="64">
        <f>(SUM(G146:G151))+H146</f>
        <v>33.400000000000091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5">
      <c r="A147" s="74"/>
      <c r="B147" s="38" t="s">
        <v>15</v>
      </c>
      <c r="C147" s="17">
        <v>678.9</v>
      </c>
      <c r="D147" s="18">
        <f t="shared" si="21"/>
        <v>57.899999999999977</v>
      </c>
      <c r="E147" s="17">
        <v>193.2</v>
      </c>
      <c r="F147" s="18">
        <f t="shared" si="29"/>
        <v>33.199999999999989</v>
      </c>
      <c r="G147" s="16">
        <f t="shared" si="28"/>
        <v>24.699999999999989</v>
      </c>
      <c r="H147" s="65"/>
      <c r="I147" s="65"/>
      <c r="J147" s="65"/>
      <c r="K147" s="65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5">
      <c r="A148" s="74"/>
      <c r="B148" s="38" t="s">
        <v>16</v>
      </c>
      <c r="C148" s="17">
        <v>191.3</v>
      </c>
      <c r="D148" s="18">
        <f t="shared" si="21"/>
        <v>44.300000000000011</v>
      </c>
      <c r="E148" s="17">
        <v>185</v>
      </c>
      <c r="F148" s="18">
        <f t="shared" si="29"/>
        <v>41</v>
      </c>
      <c r="G148" s="16">
        <f t="shared" si="28"/>
        <v>3.3000000000000114</v>
      </c>
      <c r="H148" s="65"/>
      <c r="I148" s="65"/>
      <c r="J148" s="65"/>
      <c r="K148" s="65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25">
      <c r="A149" s="74"/>
      <c r="B149" s="38" t="s">
        <v>17</v>
      </c>
      <c r="C149" s="17"/>
      <c r="D149" s="18">
        <f t="shared" si="21"/>
        <v>0</v>
      </c>
      <c r="E149" s="17"/>
      <c r="F149" s="18">
        <f t="shared" si="29"/>
        <v>0</v>
      </c>
      <c r="G149" s="16">
        <f t="shared" si="28"/>
        <v>0</v>
      </c>
      <c r="H149" s="65"/>
      <c r="I149" s="65"/>
      <c r="J149" s="65"/>
      <c r="K149" s="65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25">
      <c r="A150" s="74"/>
      <c r="B150" s="38" t="s">
        <v>18</v>
      </c>
      <c r="C150" s="17">
        <v>1954.4</v>
      </c>
      <c r="D150" s="18">
        <f t="shared" si="21"/>
        <v>63.400000000000091</v>
      </c>
      <c r="E150" s="17">
        <v>198</v>
      </c>
      <c r="F150" s="18">
        <f t="shared" si="29"/>
        <v>61</v>
      </c>
      <c r="G150" s="16">
        <f t="shared" si="28"/>
        <v>2.4000000000000909</v>
      </c>
      <c r="H150" s="65"/>
      <c r="I150" s="65"/>
      <c r="J150" s="65"/>
      <c r="K150" s="65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5.75" thickBot="1" x14ac:dyDescent="0.3">
      <c r="A151" s="74"/>
      <c r="B151" s="39" t="s">
        <v>19</v>
      </c>
      <c r="C151" s="17"/>
      <c r="D151" s="18">
        <f t="shared" si="21"/>
        <v>0</v>
      </c>
      <c r="E151" s="17"/>
      <c r="F151" s="18">
        <f t="shared" si="29"/>
        <v>0</v>
      </c>
      <c r="G151" s="16">
        <f t="shared" si="28"/>
        <v>0</v>
      </c>
      <c r="H151" s="66"/>
      <c r="I151" s="66"/>
      <c r="J151" s="66"/>
      <c r="K151" s="66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25">
      <c r="A152" s="62">
        <v>41362</v>
      </c>
      <c r="B152" s="14" t="s">
        <v>14</v>
      </c>
      <c r="C152" s="17">
        <v>299.7</v>
      </c>
      <c r="D152" s="18">
        <f t="shared" si="34"/>
        <v>2.5999999999999659</v>
      </c>
      <c r="E152" s="17">
        <v>433</v>
      </c>
      <c r="F152" s="18">
        <f t="shared" si="29"/>
        <v>0</v>
      </c>
      <c r="G152" s="16">
        <f t="shared" si="28"/>
        <v>2.5999999999999659</v>
      </c>
      <c r="H152" s="64"/>
      <c r="I152" s="64">
        <f t="shared" ref="I152" si="38">SUM(D152:D157)</f>
        <v>134.7999999999999</v>
      </c>
      <c r="J152" s="64">
        <f t="shared" ref="J152" si="39">SUM(F152:F157)</f>
        <v>95.300000000000011</v>
      </c>
      <c r="K152" s="64">
        <f>(SUM(G152:G157))+H152</f>
        <v>39.499999999999886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25">
      <c r="A153" s="62"/>
      <c r="B153" s="14" t="s">
        <v>15</v>
      </c>
      <c r="C153" s="17">
        <v>737.3</v>
      </c>
      <c r="D153" s="18">
        <f t="shared" si="21"/>
        <v>58.399999999999977</v>
      </c>
      <c r="E153" s="17">
        <v>226.5</v>
      </c>
      <c r="F153" s="18">
        <f t="shared" si="29"/>
        <v>33.300000000000011</v>
      </c>
      <c r="G153" s="16">
        <f>D153-F153</f>
        <v>25.099999999999966</v>
      </c>
      <c r="H153" s="65"/>
      <c r="I153" s="65"/>
      <c r="J153" s="65"/>
      <c r="K153" s="65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5">
      <c r="A154" s="62"/>
      <c r="B154" s="14" t="s">
        <v>16</v>
      </c>
      <c r="C154" s="17">
        <v>200.3</v>
      </c>
      <c r="D154" s="18">
        <f t="shared" si="21"/>
        <v>9</v>
      </c>
      <c r="E154" s="17">
        <v>185</v>
      </c>
      <c r="F154" s="18">
        <f t="shared" si="29"/>
        <v>0</v>
      </c>
      <c r="G154" s="16">
        <f t="shared" si="28"/>
        <v>9</v>
      </c>
      <c r="H154" s="65"/>
      <c r="I154" s="65"/>
      <c r="J154" s="65"/>
      <c r="K154" s="76"/>
      <c r="L154" s="60"/>
      <c r="M154" s="59"/>
      <c r="N154" s="59"/>
      <c r="O154" s="4"/>
      <c r="P154" s="4"/>
      <c r="Q154" s="4"/>
      <c r="R154" s="4"/>
      <c r="S154" s="4"/>
      <c r="T154" s="4"/>
      <c r="U154" s="4"/>
    </row>
    <row r="155" spans="1:21" x14ac:dyDescent="0.25">
      <c r="A155" s="62"/>
      <c r="B155" s="14" t="s">
        <v>17</v>
      </c>
      <c r="C155" s="17">
        <v>0</v>
      </c>
      <c r="D155" s="18">
        <f t="shared" si="21"/>
        <v>0</v>
      </c>
      <c r="E155" s="17">
        <v>0</v>
      </c>
      <c r="F155" s="18">
        <f t="shared" si="29"/>
        <v>0</v>
      </c>
      <c r="G155" s="16">
        <f t="shared" si="28"/>
        <v>0</v>
      </c>
      <c r="H155" s="65"/>
      <c r="I155" s="65"/>
      <c r="J155" s="65"/>
      <c r="K155" s="65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25">
      <c r="A156" s="62"/>
      <c r="B156" s="14" t="s">
        <v>18</v>
      </c>
      <c r="C156" s="17">
        <v>2019.2</v>
      </c>
      <c r="D156" s="18">
        <f t="shared" si="21"/>
        <v>64.799999999999955</v>
      </c>
      <c r="E156" s="17">
        <v>260</v>
      </c>
      <c r="F156" s="18">
        <f t="shared" si="29"/>
        <v>62</v>
      </c>
      <c r="G156" s="16">
        <f t="shared" si="28"/>
        <v>2.7999999999999545</v>
      </c>
      <c r="H156" s="65"/>
      <c r="I156" s="65"/>
      <c r="J156" s="65"/>
      <c r="K156" s="65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5.75" thickBot="1" x14ac:dyDescent="0.3">
      <c r="A157" s="62"/>
      <c r="B157" s="21" t="s">
        <v>19</v>
      </c>
      <c r="C157" s="17"/>
      <c r="D157" s="18">
        <f t="shared" si="21"/>
        <v>0</v>
      </c>
      <c r="E157" s="17"/>
      <c r="F157" s="18">
        <f t="shared" si="29"/>
        <v>0</v>
      </c>
      <c r="G157" s="16">
        <f t="shared" si="28"/>
        <v>0</v>
      </c>
      <c r="H157" s="66"/>
      <c r="I157" s="66"/>
      <c r="J157" s="66"/>
      <c r="K157" s="66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25">
      <c r="A158" s="62">
        <v>41363</v>
      </c>
      <c r="B158" s="14" t="s">
        <v>14</v>
      </c>
      <c r="C158" s="17">
        <v>300.2</v>
      </c>
      <c r="D158" s="18">
        <f t="shared" si="31"/>
        <v>93.700000000000045</v>
      </c>
      <c r="E158" s="17">
        <v>526.20000000000005</v>
      </c>
      <c r="F158" s="18">
        <f t="shared" si="29"/>
        <v>93.200000000000045</v>
      </c>
      <c r="G158" s="16">
        <f t="shared" si="28"/>
        <v>0.5</v>
      </c>
      <c r="H158" s="64"/>
      <c r="I158" s="64">
        <f t="shared" ref="I158" si="40">SUM(D158:D163)</f>
        <v>213.49999999999989</v>
      </c>
      <c r="J158" s="64">
        <f t="shared" ref="J158" si="41">SUM(F158:F163)</f>
        <v>181.20000000000005</v>
      </c>
      <c r="K158" s="64">
        <f>(SUM(G158:G163))+H158</f>
        <v>32.299999999999841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25">
      <c r="A159" s="62"/>
      <c r="B159" s="14" t="s">
        <v>15</v>
      </c>
      <c r="C159" s="17">
        <v>737.3</v>
      </c>
      <c r="D159" s="18">
        <f t="shared" si="21"/>
        <v>0</v>
      </c>
      <c r="E159" s="17">
        <v>226.5</v>
      </c>
      <c r="F159" s="18">
        <f t="shared" si="29"/>
        <v>0</v>
      </c>
      <c r="G159" s="16">
        <f t="shared" si="28"/>
        <v>0</v>
      </c>
      <c r="H159" s="65"/>
      <c r="I159" s="65"/>
      <c r="J159" s="65"/>
      <c r="K159" s="65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25">
      <c r="A160" s="62"/>
      <c r="B160" s="14" t="s">
        <v>16</v>
      </c>
      <c r="C160" s="17">
        <v>256.2</v>
      </c>
      <c r="D160" s="18">
        <f t="shared" si="21"/>
        <v>55.899999999999977</v>
      </c>
      <c r="E160" s="17">
        <v>219</v>
      </c>
      <c r="F160" s="18">
        <f t="shared" si="29"/>
        <v>34</v>
      </c>
      <c r="G160" s="16">
        <f t="shared" si="28"/>
        <v>21.899999999999977</v>
      </c>
      <c r="H160" s="65"/>
      <c r="I160" s="65"/>
      <c r="J160" s="65"/>
      <c r="K160" s="65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25">
      <c r="A161" s="62"/>
      <c r="B161" s="14" t="s">
        <v>17</v>
      </c>
      <c r="C161" s="17">
        <v>0</v>
      </c>
      <c r="D161" s="18">
        <v>0</v>
      </c>
      <c r="E161" s="17">
        <v>0</v>
      </c>
      <c r="F161" s="18">
        <f t="shared" si="29"/>
        <v>0</v>
      </c>
      <c r="G161" s="16">
        <f t="shared" si="28"/>
        <v>0</v>
      </c>
      <c r="H161" s="65"/>
      <c r="I161" s="65"/>
      <c r="J161" s="65"/>
      <c r="K161" s="65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25">
      <c r="A162" s="62"/>
      <c r="B162" s="14" t="s">
        <v>18</v>
      </c>
      <c r="C162" s="17">
        <v>2083.1</v>
      </c>
      <c r="D162" s="18">
        <f t="shared" si="21"/>
        <v>63.899999999999864</v>
      </c>
      <c r="E162" s="17">
        <v>314</v>
      </c>
      <c r="F162" s="18">
        <f t="shared" si="29"/>
        <v>54</v>
      </c>
      <c r="G162" s="16">
        <f t="shared" si="28"/>
        <v>9.8999999999998636</v>
      </c>
      <c r="H162" s="65"/>
      <c r="I162" s="65"/>
      <c r="J162" s="65"/>
      <c r="K162" s="65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thickBot="1" x14ac:dyDescent="0.3">
      <c r="A163" s="62"/>
      <c r="B163" s="21" t="s">
        <v>19</v>
      </c>
      <c r="C163" s="17"/>
      <c r="D163" s="18">
        <f t="shared" si="21"/>
        <v>0</v>
      </c>
      <c r="E163" s="17"/>
      <c r="F163" s="18">
        <f t="shared" si="29"/>
        <v>0</v>
      </c>
      <c r="G163" s="16">
        <f t="shared" si="28"/>
        <v>0</v>
      </c>
      <c r="H163" s="66"/>
      <c r="I163" s="66"/>
      <c r="J163" s="66"/>
      <c r="K163" s="66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25">
      <c r="A164" s="62">
        <v>41364</v>
      </c>
      <c r="B164" s="14" t="s">
        <v>14</v>
      </c>
      <c r="C164" s="17">
        <v>303</v>
      </c>
      <c r="D164" s="18">
        <f>(IF(C164 = 0,0,C164-C158))+(F164)</f>
        <v>5.5999999999999659</v>
      </c>
      <c r="E164" s="17">
        <v>529</v>
      </c>
      <c r="F164" s="18">
        <f t="shared" si="29"/>
        <v>2.7999999999999545</v>
      </c>
      <c r="G164" s="16">
        <f t="shared" si="28"/>
        <v>2.8000000000000114</v>
      </c>
      <c r="H164" s="64"/>
      <c r="I164" s="64">
        <f t="shared" ref="I164" si="42">SUM(D164:D169)</f>
        <v>184.80000000000035</v>
      </c>
      <c r="J164" s="64">
        <f t="shared" ref="J164" si="43">SUM(F164:F169)</f>
        <v>99.199999999999932</v>
      </c>
      <c r="K164" s="64">
        <f>(SUM(G164:G169))+H164</f>
        <v>85.600000000000421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25">
      <c r="A165" s="62"/>
      <c r="B165" s="14" t="s">
        <v>15</v>
      </c>
      <c r="C165" s="17">
        <v>813.7</v>
      </c>
      <c r="D165" s="18">
        <f t="shared" si="21"/>
        <v>76.400000000000091</v>
      </c>
      <c r="E165" s="17">
        <v>269.89999999999998</v>
      </c>
      <c r="F165" s="18">
        <f t="shared" si="29"/>
        <v>43.399999999999977</v>
      </c>
      <c r="G165" s="16">
        <f t="shared" si="28"/>
        <v>33.000000000000114</v>
      </c>
      <c r="H165" s="65"/>
      <c r="I165" s="65"/>
      <c r="J165" s="65"/>
      <c r="K165" s="65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5">
      <c r="A166" s="62"/>
      <c r="B166" s="14" t="s">
        <v>16</v>
      </c>
      <c r="C166" s="17">
        <v>296.3</v>
      </c>
      <c r="D166" s="18">
        <f t="shared" si="21"/>
        <v>40.100000000000023</v>
      </c>
      <c r="E166" s="17">
        <v>219</v>
      </c>
      <c r="F166" s="18">
        <f t="shared" si="29"/>
        <v>0</v>
      </c>
      <c r="G166" s="16">
        <f t="shared" si="28"/>
        <v>40.100000000000023</v>
      </c>
      <c r="H166" s="65"/>
      <c r="I166" s="65"/>
      <c r="J166" s="65"/>
      <c r="K166" s="65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25">
      <c r="A167" s="62"/>
      <c r="B167" s="14" t="s">
        <v>17</v>
      </c>
      <c r="C167" s="17">
        <v>0</v>
      </c>
      <c r="D167" s="18">
        <f t="shared" si="21"/>
        <v>0</v>
      </c>
      <c r="E167" s="17">
        <v>0</v>
      </c>
      <c r="F167" s="18">
        <f t="shared" si="29"/>
        <v>0</v>
      </c>
      <c r="G167" s="16">
        <f t="shared" si="28"/>
        <v>0</v>
      </c>
      <c r="H167" s="65"/>
      <c r="I167" s="65"/>
      <c r="J167" s="65"/>
      <c r="K167" s="65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5">
      <c r="A168" s="62"/>
      <c r="B168" s="14" t="s">
        <v>18</v>
      </c>
      <c r="C168" s="17">
        <v>2145.8000000000002</v>
      </c>
      <c r="D168" s="18">
        <f t="shared" si="21"/>
        <v>62.700000000000273</v>
      </c>
      <c r="E168" s="17">
        <v>367</v>
      </c>
      <c r="F168" s="18">
        <f t="shared" si="29"/>
        <v>53</v>
      </c>
      <c r="G168" s="16">
        <f t="shared" si="28"/>
        <v>9.7000000000002728</v>
      </c>
      <c r="H168" s="65"/>
      <c r="I168" s="65"/>
      <c r="J168" s="65"/>
      <c r="K168" s="65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thickBot="1" x14ac:dyDescent="0.3">
      <c r="A169" s="71"/>
      <c r="B169" s="22" t="s">
        <v>19</v>
      </c>
      <c r="C169" s="24"/>
      <c r="D169" s="18">
        <f t="shared" si="21"/>
        <v>0</v>
      </c>
      <c r="E169" s="24"/>
      <c r="F169" s="25">
        <f t="shared" si="29"/>
        <v>0</v>
      </c>
      <c r="G169" s="16">
        <f t="shared" si="28"/>
        <v>0</v>
      </c>
      <c r="H169" s="66"/>
      <c r="I169" s="66"/>
      <c r="J169" s="66"/>
      <c r="K169" s="66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5">
      <c r="A170" s="77" t="s">
        <v>5</v>
      </c>
      <c r="B170" s="10" t="s">
        <v>14</v>
      </c>
      <c r="C170" s="26"/>
      <c r="D170" s="27">
        <f>D2+D8+D14+D20+D26+D32+D38+D44+D50+D56+D62+D68+D74+D80+D86+D92+D98+D104+D110+D116+D122+D128+D134+D140+D146+D152+D158+D164</f>
        <v>882.10000000000582</v>
      </c>
      <c r="E170" s="26"/>
      <c r="F170" s="27">
        <f t="shared" ref="F170" si="44">F2+F8+F14+F20+F26+F32+F38+F44+F50+F56+F62+F68+F74+F80+F86+F92+F98+F104+F110+F116+F122+F128+F134+F140+F146+F152+F158+F164</f>
        <v>529</v>
      </c>
      <c r="G170" s="16">
        <f>D170-F170</f>
        <v>353.10000000000582</v>
      </c>
      <c r="H170" s="64"/>
      <c r="I170" s="64">
        <f>AVERAGE(I2:I169)</f>
        <v>166.0500000000003</v>
      </c>
      <c r="J170" s="64">
        <f>AVERAGE(J2:J169)</f>
        <v>76.938888888888897</v>
      </c>
      <c r="K170" s="64">
        <f>AVERAGE(K2:K169)</f>
        <v>89.493333333333638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25">
      <c r="A171" s="78"/>
      <c r="B171" s="14" t="s">
        <v>15</v>
      </c>
      <c r="C171" s="17"/>
      <c r="D171" s="18">
        <f t="shared" ref="D171:F175" si="45">D3+D9+D15+D21+D27+D33+D39+D45+D51+D57+D63+D69+D75+D81+D87+D93+D99+D105+D111+D117+D123+D129+D135+D141+D147+D153+D159+D165</f>
        <v>813.7</v>
      </c>
      <c r="E171" s="17"/>
      <c r="F171" s="18">
        <f t="shared" si="45"/>
        <v>269.89999999999998</v>
      </c>
      <c r="G171" s="16">
        <f>D171-F171</f>
        <v>543.80000000000007</v>
      </c>
      <c r="H171" s="65"/>
      <c r="I171" s="65"/>
      <c r="J171" s="65"/>
      <c r="K171" s="65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5">
      <c r="A172" s="78"/>
      <c r="B172" s="14" t="s">
        <v>16</v>
      </c>
      <c r="C172" s="17"/>
      <c r="D172" s="18">
        <f t="shared" si="45"/>
        <v>296.3</v>
      </c>
      <c r="E172" s="17"/>
      <c r="F172" s="18">
        <f t="shared" si="45"/>
        <v>219</v>
      </c>
      <c r="G172" s="16">
        <f t="shared" ref="G172:G175" si="46">D172-F172</f>
        <v>77.300000000000011</v>
      </c>
      <c r="H172" s="65"/>
      <c r="I172" s="65"/>
      <c r="J172" s="65"/>
      <c r="K172" s="65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25">
      <c r="A173" s="78"/>
      <c r="B173" s="14" t="s">
        <v>17</v>
      </c>
      <c r="C173" s="17"/>
      <c r="D173" s="18">
        <f t="shared" si="45"/>
        <v>0</v>
      </c>
      <c r="E173" s="17"/>
      <c r="F173" s="18">
        <f t="shared" si="45"/>
        <v>0</v>
      </c>
      <c r="G173" s="16">
        <f t="shared" si="46"/>
        <v>0</v>
      </c>
      <c r="H173" s="65"/>
      <c r="I173" s="65"/>
      <c r="J173" s="65"/>
      <c r="K173" s="65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5">
      <c r="A174" s="78"/>
      <c r="B174" s="14" t="s">
        <v>18</v>
      </c>
      <c r="C174" s="17"/>
      <c r="D174" s="18">
        <f t="shared" si="45"/>
        <v>996.80000000000018</v>
      </c>
      <c r="E174" s="17"/>
      <c r="F174" s="18">
        <f t="shared" si="45"/>
        <v>367</v>
      </c>
      <c r="G174" s="16">
        <f t="shared" si="46"/>
        <v>629.80000000000018</v>
      </c>
      <c r="H174" s="65"/>
      <c r="I174" s="65"/>
      <c r="J174" s="65"/>
      <c r="K174" s="65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thickBot="1" x14ac:dyDescent="0.3">
      <c r="A175" s="79"/>
      <c r="B175" s="19" t="s">
        <v>19</v>
      </c>
      <c r="C175" s="30"/>
      <c r="D175" s="31">
        <f>D7+D13+D19+D25+D31+D37+D43+D49+D55+D61+D67+D73+D79+D85+D91+D97+D103+D109+D115+D121+D127+D133+D139+D145+D151+D157+D163+D169</f>
        <v>0</v>
      </c>
      <c r="E175" s="30"/>
      <c r="F175" s="31">
        <f t="shared" si="45"/>
        <v>0</v>
      </c>
      <c r="G175" s="23">
        <f t="shared" si="46"/>
        <v>0</v>
      </c>
      <c r="H175" s="66"/>
      <c r="I175" s="66"/>
      <c r="J175" s="66"/>
      <c r="K175" s="66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5">
      <c r="H176" s="45"/>
    </row>
    <row r="177" spans="7:21" x14ac:dyDescent="0.25">
      <c r="H177" s="45"/>
      <c r="N177" s="4"/>
      <c r="O177" s="4"/>
      <c r="P177" s="4"/>
      <c r="Q177" s="4"/>
      <c r="R177" s="4"/>
      <c r="S177" s="4"/>
      <c r="T177" s="4"/>
      <c r="U177" s="4"/>
    </row>
    <row r="178" spans="7:21" x14ac:dyDescent="0.25">
      <c r="H178"/>
      <c r="N178" s="4"/>
      <c r="O178" s="4"/>
      <c r="P178" s="4"/>
      <c r="Q178" s="4"/>
      <c r="R178" s="4"/>
      <c r="S178" s="4"/>
      <c r="T178" s="4"/>
      <c r="U178" s="4"/>
    </row>
    <row r="179" spans="7:21" x14ac:dyDescent="0.25">
      <c r="G179"/>
      <c r="J179"/>
      <c r="K179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7:21" x14ac:dyDescent="0.25">
      <c r="G180"/>
      <c r="J180"/>
      <c r="K180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7:21" x14ac:dyDescent="0.25">
      <c r="N181" s="4"/>
      <c r="O181" s="4"/>
      <c r="P181" s="4"/>
      <c r="Q181" s="4"/>
      <c r="R181" s="4"/>
      <c r="S181" s="4"/>
      <c r="T181" s="4"/>
      <c r="U181" s="4"/>
    </row>
  </sheetData>
  <mergeCells count="145">
    <mergeCell ref="A170:A175"/>
    <mergeCell ref="H170:H175"/>
    <mergeCell ref="I170:I175"/>
    <mergeCell ref="J170:J175"/>
    <mergeCell ref="K170:K175"/>
    <mergeCell ref="A158:A163"/>
    <mergeCell ref="H158:H163"/>
    <mergeCell ref="I158:I163"/>
    <mergeCell ref="J158:J163"/>
    <mergeCell ref="K158:K163"/>
    <mergeCell ref="A164:A169"/>
    <mergeCell ref="H164:H169"/>
    <mergeCell ref="I164:I169"/>
    <mergeCell ref="J164:J169"/>
    <mergeCell ref="K164:K169"/>
    <mergeCell ref="A146:A151"/>
    <mergeCell ref="H146:H151"/>
    <mergeCell ref="I146:I151"/>
    <mergeCell ref="J146:J151"/>
    <mergeCell ref="K146:K151"/>
    <mergeCell ref="A152:A157"/>
    <mergeCell ref="H152:H157"/>
    <mergeCell ref="I152:I157"/>
    <mergeCell ref="J152:J157"/>
    <mergeCell ref="K152:K157"/>
    <mergeCell ref="A134:A139"/>
    <mergeCell ref="H134:H139"/>
    <mergeCell ref="I134:I139"/>
    <mergeCell ref="J134:J139"/>
    <mergeCell ref="K134:K139"/>
    <mergeCell ref="A140:A145"/>
    <mergeCell ref="H140:H145"/>
    <mergeCell ref="I140:I145"/>
    <mergeCell ref="J140:J145"/>
    <mergeCell ref="K140:K145"/>
    <mergeCell ref="A122:A127"/>
    <mergeCell ref="H122:H127"/>
    <mergeCell ref="I122:I127"/>
    <mergeCell ref="J122:J127"/>
    <mergeCell ref="K122:K127"/>
    <mergeCell ref="A128:A133"/>
    <mergeCell ref="H128:H133"/>
    <mergeCell ref="I128:I133"/>
    <mergeCell ref="J128:J133"/>
    <mergeCell ref="K128:K133"/>
    <mergeCell ref="A110:A115"/>
    <mergeCell ref="H110:H115"/>
    <mergeCell ref="I110:I115"/>
    <mergeCell ref="J110:J115"/>
    <mergeCell ref="K110:K115"/>
    <mergeCell ref="A116:A121"/>
    <mergeCell ref="H116:H121"/>
    <mergeCell ref="I116:I121"/>
    <mergeCell ref="J116:J121"/>
    <mergeCell ref="K116:K121"/>
    <mergeCell ref="A98:A103"/>
    <mergeCell ref="H98:H103"/>
    <mergeCell ref="I98:I103"/>
    <mergeCell ref="J98:J103"/>
    <mergeCell ref="K98:K103"/>
    <mergeCell ref="A104:A109"/>
    <mergeCell ref="H104:H109"/>
    <mergeCell ref="I104:I109"/>
    <mergeCell ref="J104:J109"/>
    <mergeCell ref="K104:K109"/>
    <mergeCell ref="A86:A91"/>
    <mergeCell ref="H86:H91"/>
    <mergeCell ref="I86:I91"/>
    <mergeCell ref="J86:J91"/>
    <mergeCell ref="K86:K91"/>
    <mergeCell ref="A92:A97"/>
    <mergeCell ref="H92:H97"/>
    <mergeCell ref="I92:I97"/>
    <mergeCell ref="J92:J97"/>
    <mergeCell ref="K92:K97"/>
    <mergeCell ref="A74:A79"/>
    <mergeCell ref="H74:H79"/>
    <mergeCell ref="I74:I79"/>
    <mergeCell ref="J74:J79"/>
    <mergeCell ref="K74:K79"/>
    <mergeCell ref="A80:A85"/>
    <mergeCell ref="H80:H85"/>
    <mergeCell ref="I80:I85"/>
    <mergeCell ref="J80:J85"/>
    <mergeCell ref="K80:K85"/>
    <mergeCell ref="A62:A67"/>
    <mergeCell ref="H62:H67"/>
    <mergeCell ref="I62:I67"/>
    <mergeCell ref="J62:J67"/>
    <mergeCell ref="K62:K67"/>
    <mergeCell ref="A68:A73"/>
    <mergeCell ref="H68:H73"/>
    <mergeCell ref="I68:I73"/>
    <mergeCell ref="J68:J73"/>
    <mergeCell ref="K68:K73"/>
    <mergeCell ref="A50:A55"/>
    <mergeCell ref="H50:H55"/>
    <mergeCell ref="I50:I55"/>
    <mergeCell ref="J50:J55"/>
    <mergeCell ref="K50:K55"/>
    <mergeCell ref="A56:A61"/>
    <mergeCell ref="H56:H61"/>
    <mergeCell ref="I56:I61"/>
    <mergeCell ref="J56:J61"/>
    <mergeCell ref="K56:K61"/>
    <mergeCell ref="A38:A43"/>
    <mergeCell ref="H38:H43"/>
    <mergeCell ref="I38:I43"/>
    <mergeCell ref="J38:J43"/>
    <mergeCell ref="K38:K43"/>
    <mergeCell ref="A44:A49"/>
    <mergeCell ref="H44:H49"/>
    <mergeCell ref="I44:I49"/>
    <mergeCell ref="J44:J49"/>
    <mergeCell ref="K44:K49"/>
    <mergeCell ref="A26:A31"/>
    <mergeCell ref="H26:H31"/>
    <mergeCell ref="I26:I31"/>
    <mergeCell ref="J26:J31"/>
    <mergeCell ref="K26:K31"/>
    <mergeCell ref="A32:A37"/>
    <mergeCell ref="H32:H37"/>
    <mergeCell ref="I32:I37"/>
    <mergeCell ref="J32:J37"/>
    <mergeCell ref="K32:K37"/>
    <mergeCell ref="A14:A19"/>
    <mergeCell ref="H14:H19"/>
    <mergeCell ref="I14:I19"/>
    <mergeCell ref="J14:J19"/>
    <mergeCell ref="K14:K19"/>
    <mergeCell ref="A20:A25"/>
    <mergeCell ref="H20:H25"/>
    <mergeCell ref="I20:I25"/>
    <mergeCell ref="J20:J25"/>
    <mergeCell ref="K20:K25"/>
    <mergeCell ref="A2:A7"/>
    <mergeCell ref="H2:H7"/>
    <mergeCell ref="I2:I7"/>
    <mergeCell ref="J2:J7"/>
    <mergeCell ref="K2:K7"/>
    <mergeCell ref="A8:A13"/>
    <mergeCell ref="H8:H13"/>
    <mergeCell ref="I8:I13"/>
    <mergeCell ref="J8:J13"/>
    <mergeCell ref="K8:K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workbookViewId="0">
      <selection activeCell="N7" sqref="N7"/>
    </sheetView>
  </sheetViews>
  <sheetFormatPr defaultRowHeight="15" x14ac:dyDescent="0.25"/>
  <cols>
    <col min="1" max="1" width="13.42578125" style="6" bestFit="1" customWidth="1"/>
    <col min="2" max="2" width="13.7109375" style="43" bestFit="1" customWidth="1"/>
    <col min="3" max="4" width="9.140625" style="44"/>
    <col min="5" max="5" width="9.140625" style="58"/>
    <col min="6" max="7" width="9.140625" style="4"/>
    <col min="8" max="11" width="9.140625" style="5"/>
    <col min="12" max="12" width="3" customWidth="1"/>
    <col min="13" max="16384" width="9.140625" style="4"/>
  </cols>
  <sheetData>
    <row r="1" spans="1:12" s="2" customFormat="1" ht="75.75" thickBot="1" x14ac:dyDescent="0.25">
      <c r="A1" s="3" t="s">
        <v>4</v>
      </c>
      <c r="B1" s="7" t="s">
        <v>8</v>
      </c>
      <c r="C1" s="46" t="s">
        <v>9</v>
      </c>
      <c r="D1" s="46" t="s">
        <v>10</v>
      </c>
      <c r="E1" s="46" t="s">
        <v>11</v>
      </c>
      <c r="F1" s="46" t="s">
        <v>12</v>
      </c>
      <c r="G1" s="47" t="s">
        <v>13</v>
      </c>
      <c r="H1" s="1" t="s">
        <v>0</v>
      </c>
      <c r="I1" s="1" t="s">
        <v>1</v>
      </c>
      <c r="J1" s="1" t="s">
        <v>2</v>
      </c>
      <c r="K1" s="1" t="s">
        <v>3</v>
      </c>
    </row>
    <row r="2" spans="1:12" x14ac:dyDescent="0.25">
      <c r="A2" s="80">
        <v>41365</v>
      </c>
      <c r="B2" s="14" t="s">
        <v>14</v>
      </c>
      <c r="C2" s="48">
        <v>342.7</v>
      </c>
      <c r="D2" s="27">
        <v>99.199999999999989</v>
      </c>
      <c r="E2" s="49">
        <v>588.5</v>
      </c>
      <c r="F2" s="27">
        <v>59.5</v>
      </c>
      <c r="G2" s="50">
        <v>39.699999999999989</v>
      </c>
      <c r="H2" s="64">
        <v>1.72</v>
      </c>
      <c r="I2" s="64">
        <f>SUM(D2:D7)</f>
        <v>262.99999999999989</v>
      </c>
      <c r="J2" s="64">
        <f t="shared" ref="J2" si="0">SUM(F2:F7)</f>
        <v>161.70000000000005</v>
      </c>
      <c r="K2" s="64">
        <f>(SUM(G2:G7))+H2</f>
        <v>103.01999999999984</v>
      </c>
      <c r="L2" s="4"/>
    </row>
    <row r="3" spans="1:12" x14ac:dyDescent="0.25">
      <c r="A3" s="80"/>
      <c r="B3" s="14" t="s">
        <v>15</v>
      </c>
      <c r="C3" s="51">
        <v>873.8</v>
      </c>
      <c r="D3" s="18">
        <v>60.099999999999909</v>
      </c>
      <c r="E3" s="33">
        <v>291.10000000000002</v>
      </c>
      <c r="F3" s="18">
        <v>21.200000000000045</v>
      </c>
      <c r="G3" s="52">
        <v>38.899999999999864</v>
      </c>
      <c r="H3" s="65"/>
      <c r="I3" s="65"/>
      <c r="J3" s="65"/>
      <c r="K3" s="65"/>
      <c r="L3" s="4"/>
    </row>
    <row r="4" spans="1:12" x14ac:dyDescent="0.25">
      <c r="A4" s="80"/>
      <c r="B4" s="14" t="s">
        <v>16</v>
      </c>
      <c r="C4" s="51">
        <v>336</v>
      </c>
      <c r="D4" s="18">
        <v>39.699999999999989</v>
      </c>
      <c r="E4" s="33">
        <v>240</v>
      </c>
      <c r="F4" s="18">
        <v>21</v>
      </c>
      <c r="G4" s="52">
        <v>18.699999999999989</v>
      </c>
      <c r="H4" s="65"/>
      <c r="I4" s="65"/>
      <c r="J4" s="65"/>
      <c r="K4" s="65"/>
      <c r="L4" s="4"/>
    </row>
    <row r="5" spans="1:12" x14ac:dyDescent="0.25">
      <c r="A5" s="80"/>
      <c r="B5" s="14" t="s">
        <v>17</v>
      </c>
      <c r="C5" s="51">
        <v>0</v>
      </c>
      <c r="D5" s="18">
        <v>0</v>
      </c>
      <c r="E5" s="33">
        <v>0</v>
      </c>
      <c r="F5" s="18">
        <v>0</v>
      </c>
      <c r="G5" s="52">
        <v>0</v>
      </c>
      <c r="H5" s="65"/>
      <c r="I5" s="65"/>
      <c r="J5" s="65"/>
      <c r="K5" s="65"/>
      <c r="L5" s="4"/>
    </row>
    <row r="6" spans="1:12" x14ac:dyDescent="0.25">
      <c r="A6" s="80"/>
      <c r="B6" s="14" t="s">
        <v>18</v>
      </c>
      <c r="C6" s="51">
        <v>2209.8000000000002</v>
      </c>
      <c r="D6" s="18">
        <v>64</v>
      </c>
      <c r="E6" s="33">
        <v>427</v>
      </c>
      <c r="F6" s="18">
        <v>60</v>
      </c>
      <c r="G6" s="52">
        <v>4</v>
      </c>
      <c r="H6" s="65"/>
      <c r="I6" s="65"/>
      <c r="J6" s="65"/>
      <c r="K6" s="65"/>
      <c r="L6" s="4"/>
    </row>
    <row r="7" spans="1:12" ht="15.75" thickBot="1" x14ac:dyDescent="0.3">
      <c r="A7" s="80"/>
      <c r="B7" s="21" t="s">
        <v>19</v>
      </c>
      <c r="C7" s="51"/>
      <c r="D7" s="18">
        <v>0</v>
      </c>
      <c r="E7" s="33"/>
      <c r="F7" s="18">
        <v>0</v>
      </c>
      <c r="G7" s="52">
        <v>0</v>
      </c>
      <c r="H7" s="66"/>
      <c r="I7" s="66"/>
      <c r="J7" s="66"/>
      <c r="K7" s="66"/>
      <c r="L7" s="4"/>
    </row>
    <row r="8" spans="1:12" x14ac:dyDescent="0.25">
      <c r="A8" s="80">
        <v>41366</v>
      </c>
      <c r="B8" s="14" t="s">
        <v>14</v>
      </c>
      <c r="C8" s="51">
        <v>383.7</v>
      </c>
      <c r="D8" s="18">
        <f t="shared" ref="D8" si="1">(IF(C8=0,0,C8-C2))+F8</f>
        <v>81.399999999999977</v>
      </c>
      <c r="E8" s="33">
        <v>628.9</v>
      </c>
      <c r="F8" s="18">
        <f>IF(E8=0,0,E8-E2)</f>
        <v>40.399999999999977</v>
      </c>
      <c r="G8" s="52">
        <f t="shared" ref="G8:G71" si="2">D8-F8</f>
        <v>41</v>
      </c>
      <c r="H8" s="64"/>
      <c r="I8" s="64">
        <f t="shared" ref="I8" si="3">SUM(D8:D13)</f>
        <v>241.39999999999975</v>
      </c>
      <c r="J8" s="64">
        <f t="shared" ref="J8" si="4">SUM(F8:F13)</f>
        <v>157.79999999999995</v>
      </c>
      <c r="K8" s="64">
        <f>(SUM(G8:G13))+H8</f>
        <v>83.599999999999795</v>
      </c>
      <c r="L8" s="4"/>
    </row>
    <row r="9" spans="1:12" x14ac:dyDescent="0.25">
      <c r="A9" s="80"/>
      <c r="B9" s="14" t="s">
        <v>15</v>
      </c>
      <c r="C9" s="51">
        <v>931.4</v>
      </c>
      <c r="D9" s="18">
        <f t="shared" ref="D9:D72" si="5">IF(C9=0,0,C9-C3)</f>
        <v>57.600000000000023</v>
      </c>
      <c r="E9" s="33">
        <v>317.5</v>
      </c>
      <c r="F9" s="18">
        <f t="shared" ref="F9:F72" si="6">IF(E9=0,0,E9-E3)</f>
        <v>26.399999999999977</v>
      </c>
      <c r="G9" s="52">
        <f t="shared" si="2"/>
        <v>31.200000000000045</v>
      </c>
      <c r="H9" s="65"/>
      <c r="I9" s="65"/>
      <c r="J9" s="65"/>
      <c r="K9" s="65"/>
      <c r="L9" s="4"/>
    </row>
    <row r="10" spans="1:12" x14ac:dyDescent="0.25">
      <c r="A10" s="80"/>
      <c r="B10" s="14" t="s">
        <v>16</v>
      </c>
      <c r="C10" s="51">
        <v>375.6</v>
      </c>
      <c r="D10" s="18">
        <f t="shared" si="5"/>
        <v>39.600000000000023</v>
      </c>
      <c r="E10" s="33">
        <v>273</v>
      </c>
      <c r="F10" s="18">
        <f t="shared" si="6"/>
        <v>33</v>
      </c>
      <c r="G10" s="52">
        <f t="shared" si="2"/>
        <v>6.6000000000000227</v>
      </c>
      <c r="H10" s="65"/>
      <c r="I10" s="65"/>
      <c r="J10" s="65"/>
      <c r="K10" s="65"/>
      <c r="L10" s="4"/>
    </row>
    <row r="11" spans="1:12" x14ac:dyDescent="0.25">
      <c r="A11" s="80"/>
      <c r="B11" s="14" t="s">
        <v>17</v>
      </c>
      <c r="C11" s="51"/>
      <c r="D11" s="18">
        <f t="shared" si="5"/>
        <v>0</v>
      </c>
      <c r="E11" s="33"/>
      <c r="F11" s="18">
        <f t="shared" si="6"/>
        <v>0</v>
      </c>
      <c r="G11" s="52">
        <f t="shared" si="2"/>
        <v>0</v>
      </c>
      <c r="H11" s="65"/>
      <c r="I11" s="65"/>
      <c r="J11" s="65"/>
      <c r="K11" s="65"/>
      <c r="L11" s="4"/>
    </row>
    <row r="12" spans="1:12" x14ac:dyDescent="0.25">
      <c r="A12" s="80"/>
      <c r="B12" s="14" t="s">
        <v>18</v>
      </c>
      <c r="C12" s="51">
        <v>2272.6</v>
      </c>
      <c r="D12" s="18">
        <f t="shared" si="5"/>
        <v>62.799999999999727</v>
      </c>
      <c r="E12" s="33">
        <v>485</v>
      </c>
      <c r="F12" s="18">
        <f t="shared" si="6"/>
        <v>58</v>
      </c>
      <c r="G12" s="52">
        <f t="shared" si="2"/>
        <v>4.7999999999997272</v>
      </c>
      <c r="H12" s="65"/>
      <c r="I12" s="65"/>
      <c r="J12" s="65"/>
      <c r="K12" s="65"/>
      <c r="L12" s="4"/>
    </row>
    <row r="13" spans="1:12" ht="15.75" thickBot="1" x14ac:dyDescent="0.3">
      <c r="A13" s="80"/>
      <c r="B13" s="21" t="s">
        <v>19</v>
      </c>
      <c r="C13" s="51"/>
      <c r="D13" s="18">
        <f t="shared" si="5"/>
        <v>0</v>
      </c>
      <c r="E13" s="33"/>
      <c r="F13" s="18">
        <f t="shared" si="6"/>
        <v>0</v>
      </c>
      <c r="G13" s="52">
        <f t="shared" si="2"/>
        <v>0</v>
      </c>
      <c r="H13" s="66"/>
      <c r="I13" s="66"/>
      <c r="J13" s="66"/>
      <c r="K13" s="66"/>
      <c r="L13" s="4"/>
    </row>
    <row r="14" spans="1:12" x14ac:dyDescent="0.25">
      <c r="A14" s="80">
        <v>41367</v>
      </c>
      <c r="B14" s="14" t="s">
        <v>14</v>
      </c>
      <c r="C14" s="51">
        <v>423.8</v>
      </c>
      <c r="D14" s="18">
        <f t="shared" ref="D14" si="7">(IF(C14=0,0,C14-C8))+F14</f>
        <v>74.600000000000023</v>
      </c>
      <c r="E14" s="33">
        <v>663.4</v>
      </c>
      <c r="F14" s="18">
        <f t="shared" si="6"/>
        <v>34.5</v>
      </c>
      <c r="G14" s="52">
        <f t="shared" si="2"/>
        <v>40.100000000000023</v>
      </c>
      <c r="H14" s="64">
        <v>1.72</v>
      </c>
      <c r="I14" s="64">
        <f t="shared" ref="I14" si="8">SUM(D14:D19)</f>
        <v>232.70000000000027</v>
      </c>
      <c r="J14" s="64">
        <f t="shared" ref="J14" si="9">SUM(F14:F19)</f>
        <v>148.60000000000002</v>
      </c>
      <c r="K14" s="64">
        <f>(SUM(G14:G19))+H14</f>
        <v>85.820000000000249</v>
      </c>
      <c r="L14" s="4"/>
    </row>
    <row r="15" spans="1:12" x14ac:dyDescent="0.25">
      <c r="A15" s="80"/>
      <c r="B15" s="14" t="s">
        <v>15</v>
      </c>
      <c r="C15" s="51">
        <v>985</v>
      </c>
      <c r="D15" s="18">
        <f t="shared" si="5"/>
        <v>53.600000000000023</v>
      </c>
      <c r="E15" s="33">
        <v>338.6</v>
      </c>
      <c r="F15" s="18">
        <f t="shared" si="6"/>
        <v>21.100000000000023</v>
      </c>
      <c r="G15" s="52">
        <f t="shared" si="2"/>
        <v>32.5</v>
      </c>
      <c r="H15" s="65"/>
      <c r="I15" s="65"/>
      <c r="J15" s="65"/>
      <c r="K15" s="65"/>
      <c r="L15" s="4"/>
    </row>
    <row r="16" spans="1:12" x14ac:dyDescent="0.25">
      <c r="A16" s="80"/>
      <c r="B16" s="14" t="s">
        <v>16</v>
      </c>
      <c r="C16" s="51">
        <v>415.9</v>
      </c>
      <c r="D16" s="18">
        <f t="shared" si="5"/>
        <v>40.299999999999955</v>
      </c>
      <c r="E16" s="33">
        <v>309</v>
      </c>
      <c r="F16" s="18">
        <f t="shared" si="6"/>
        <v>36</v>
      </c>
      <c r="G16" s="52">
        <f t="shared" si="2"/>
        <v>4.2999999999999545</v>
      </c>
      <c r="H16" s="65"/>
      <c r="I16" s="65"/>
      <c r="J16" s="65"/>
      <c r="K16" s="65"/>
      <c r="L16" s="4"/>
    </row>
    <row r="17" spans="1:12" x14ac:dyDescent="0.25">
      <c r="A17" s="80"/>
      <c r="B17" s="14" t="s">
        <v>17</v>
      </c>
      <c r="C17" s="51"/>
      <c r="D17" s="18">
        <f t="shared" si="5"/>
        <v>0</v>
      </c>
      <c r="E17" s="33"/>
      <c r="F17" s="18">
        <f t="shared" si="6"/>
        <v>0</v>
      </c>
      <c r="G17" s="52">
        <f t="shared" si="2"/>
        <v>0</v>
      </c>
      <c r="H17" s="65"/>
      <c r="I17" s="65"/>
      <c r="J17" s="65"/>
      <c r="K17" s="65"/>
      <c r="L17" s="4"/>
    </row>
    <row r="18" spans="1:12" x14ac:dyDescent="0.25">
      <c r="A18" s="80"/>
      <c r="B18" s="14" t="s">
        <v>18</v>
      </c>
      <c r="C18" s="51">
        <v>2336.8000000000002</v>
      </c>
      <c r="D18" s="18">
        <f t="shared" si="5"/>
        <v>64.200000000000273</v>
      </c>
      <c r="E18" s="33">
        <v>542</v>
      </c>
      <c r="F18" s="18">
        <f t="shared" si="6"/>
        <v>57</v>
      </c>
      <c r="G18" s="52">
        <f t="shared" si="2"/>
        <v>7.2000000000002728</v>
      </c>
      <c r="H18" s="65"/>
      <c r="I18" s="65"/>
      <c r="J18" s="65"/>
      <c r="K18" s="65"/>
      <c r="L18" s="4"/>
    </row>
    <row r="19" spans="1:12" ht="15.75" thickBot="1" x14ac:dyDescent="0.3">
      <c r="A19" s="80"/>
      <c r="B19" s="21" t="s">
        <v>20</v>
      </c>
      <c r="C19" s="51"/>
      <c r="D19" s="18">
        <f t="shared" si="5"/>
        <v>0</v>
      </c>
      <c r="E19" s="33"/>
      <c r="F19" s="18">
        <f t="shared" si="6"/>
        <v>0</v>
      </c>
      <c r="G19" s="52">
        <f t="shared" si="2"/>
        <v>0</v>
      </c>
      <c r="H19" s="66"/>
      <c r="I19" s="66"/>
      <c r="J19" s="66"/>
      <c r="K19" s="66"/>
      <c r="L19" s="4"/>
    </row>
    <row r="20" spans="1:12" x14ac:dyDescent="0.25">
      <c r="A20" s="80">
        <v>41368</v>
      </c>
      <c r="B20" s="14" t="s">
        <v>14</v>
      </c>
      <c r="C20" s="51">
        <v>494.1</v>
      </c>
      <c r="D20" s="18">
        <f t="shared" ref="D20" si="10">(IF(C20=0,0,C20-C14))+F20</f>
        <v>109.00000000000006</v>
      </c>
      <c r="E20" s="33">
        <v>702.1</v>
      </c>
      <c r="F20" s="18">
        <f t="shared" si="6"/>
        <v>38.700000000000045</v>
      </c>
      <c r="G20" s="52">
        <f t="shared" si="2"/>
        <v>70.300000000000011</v>
      </c>
      <c r="H20" s="64"/>
      <c r="I20" s="64">
        <f t="shared" ref="I20" si="11">SUM(D20:D25)</f>
        <v>247.2000000000001</v>
      </c>
      <c r="J20" s="64">
        <f t="shared" ref="J20" si="12">SUM(F20:F25)</f>
        <v>141.20000000000005</v>
      </c>
      <c r="K20" s="64">
        <f>(SUM(G20:G25))+H20</f>
        <v>106.00000000000006</v>
      </c>
      <c r="L20" s="4"/>
    </row>
    <row r="21" spans="1:12" x14ac:dyDescent="0.25">
      <c r="A21" s="80"/>
      <c r="B21" s="14" t="s">
        <v>15</v>
      </c>
      <c r="C21" s="51">
        <v>1041</v>
      </c>
      <c r="D21" s="18">
        <f t="shared" si="5"/>
        <v>56</v>
      </c>
      <c r="E21" s="33">
        <v>372.1</v>
      </c>
      <c r="F21" s="18">
        <f t="shared" si="6"/>
        <v>33.5</v>
      </c>
      <c r="G21" s="52">
        <f t="shared" si="2"/>
        <v>22.5</v>
      </c>
      <c r="H21" s="65"/>
      <c r="I21" s="65"/>
      <c r="J21" s="65"/>
      <c r="K21" s="65"/>
      <c r="L21" s="4"/>
    </row>
    <row r="22" spans="1:12" x14ac:dyDescent="0.25">
      <c r="A22" s="80"/>
      <c r="B22" s="14" t="s">
        <v>16</v>
      </c>
      <c r="C22" s="51">
        <v>435.6</v>
      </c>
      <c r="D22" s="18">
        <f t="shared" si="5"/>
        <v>19.700000000000045</v>
      </c>
      <c r="E22" s="33">
        <v>318</v>
      </c>
      <c r="F22" s="18">
        <f t="shared" si="6"/>
        <v>9</v>
      </c>
      <c r="G22" s="52">
        <f>D22-F22</f>
        <v>10.700000000000045</v>
      </c>
      <c r="H22" s="65"/>
      <c r="I22" s="65"/>
      <c r="J22" s="65"/>
      <c r="K22" s="65"/>
      <c r="L22" s="4"/>
    </row>
    <row r="23" spans="1:12" x14ac:dyDescent="0.25">
      <c r="A23" s="80"/>
      <c r="B23" s="14" t="s">
        <v>17</v>
      </c>
      <c r="C23" s="51"/>
      <c r="D23" s="18">
        <f t="shared" si="5"/>
        <v>0</v>
      </c>
      <c r="E23" s="33"/>
      <c r="F23" s="18">
        <f t="shared" si="6"/>
        <v>0</v>
      </c>
      <c r="G23" s="52">
        <f t="shared" si="2"/>
        <v>0</v>
      </c>
      <c r="H23" s="65"/>
      <c r="I23" s="65"/>
      <c r="J23" s="65"/>
      <c r="K23" s="65"/>
      <c r="L23" s="4"/>
    </row>
    <row r="24" spans="1:12" x14ac:dyDescent="0.25">
      <c r="A24" s="80"/>
      <c r="B24" s="14" t="s">
        <v>18</v>
      </c>
      <c r="C24" s="51">
        <v>2399.3000000000002</v>
      </c>
      <c r="D24" s="18">
        <f t="shared" si="5"/>
        <v>62.5</v>
      </c>
      <c r="E24" s="33">
        <v>602</v>
      </c>
      <c r="F24" s="18">
        <f t="shared" si="6"/>
        <v>60</v>
      </c>
      <c r="G24" s="52">
        <f t="shared" si="2"/>
        <v>2.5</v>
      </c>
      <c r="H24" s="65"/>
      <c r="I24" s="65"/>
      <c r="J24" s="65"/>
      <c r="K24" s="65"/>
      <c r="L24" s="4"/>
    </row>
    <row r="25" spans="1:12" ht="15.75" thickBot="1" x14ac:dyDescent="0.3">
      <c r="A25" s="80"/>
      <c r="B25" s="21" t="s">
        <v>20</v>
      </c>
      <c r="C25" s="51"/>
      <c r="D25" s="18">
        <f t="shared" si="5"/>
        <v>0</v>
      </c>
      <c r="E25" s="33"/>
      <c r="F25" s="18">
        <f t="shared" si="6"/>
        <v>0</v>
      </c>
      <c r="G25" s="52">
        <f t="shared" si="2"/>
        <v>0</v>
      </c>
      <c r="H25" s="66"/>
      <c r="I25" s="66"/>
      <c r="J25" s="66"/>
      <c r="K25" s="66"/>
      <c r="L25" s="4"/>
    </row>
    <row r="26" spans="1:12" x14ac:dyDescent="0.25">
      <c r="A26" s="80">
        <v>41369</v>
      </c>
      <c r="B26" s="14" t="s">
        <v>14</v>
      </c>
      <c r="C26" s="51">
        <v>506.8</v>
      </c>
      <c r="D26" s="18">
        <f t="shared" ref="D26" si="13">(IF(C26=0,0,C26-C20))+F26</f>
        <v>53.39999999999992</v>
      </c>
      <c r="E26" s="33">
        <v>742.8</v>
      </c>
      <c r="F26" s="18">
        <f t="shared" si="6"/>
        <v>40.699999999999932</v>
      </c>
      <c r="G26" s="52">
        <f t="shared" si="2"/>
        <v>12.699999999999989</v>
      </c>
      <c r="H26" s="64"/>
      <c r="I26" s="64">
        <f t="shared" ref="I26" si="14">SUM(D26:D31)</f>
        <v>203.7999999999999</v>
      </c>
      <c r="J26" s="64">
        <f t="shared" ref="J26" si="15">SUM(F26:F31)</f>
        <v>153.7999999999999</v>
      </c>
      <c r="K26" s="64">
        <f>(SUM(G26:G31))+H26</f>
        <v>50</v>
      </c>
      <c r="L26" s="4"/>
    </row>
    <row r="27" spans="1:12" x14ac:dyDescent="0.25">
      <c r="A27" s="80"/>
      <c r="B27" s="14" t="s">
        <v>15</v>
      </c>
      <c r="C27" s="51">
        <v>1102.4000000000001</v>
      </c>
      <c r="D27" s="18">
        <f t="shared" si="5"/>
        <v>61.400000000000091</v>
      </c>
      <c r="E27" s="33">
        <v>412.2</v>
      </c>
      <c r="F27" s="18">
        <f t="shared" si="6"/>
        <v>40.099999999999966</v>
      </c>
      <c r="G27" s="52">
        <f t="shared" si="2"/>
        <v>21.300000000000125</v>
      </c>
      <c r="H27" s="65"/>
      <c r="I27" s="65"/>
      <c r="J27" s="65"/>
      <c r="K27" s="65"/>
      <c r="L27" s="4"/>
    </row>
    <row r="28" spans="1:12" x14ac:dyDescent="0.25">
      <c r="A28" s="80"/>
      <c r="B28" s="14" t="s">
        <v>16</v>
      </c>
      <c r="C28" s="51">
        <v>461.5</v>
      </c>
      <c r="D28" s="18">
        <f t="shared" si="5"/>
        <v>25.899999999999977</v>
      </c>
      <c r="E28" s="33">
        <v>328</v>
      </c>
      <c r="F28" s="18">
        <f t="shared" si="6"/>
        <v>10</v>
      </c>
      <c r="G28" s="52">
        <f t="shared" si="2"/>
        <v>15.899999999999977</v>
      </c>
      <c r="H28" s="65"/>
      <c r="I28" s="65"/>
      <c r="J28" s="65"/>
      <c r="K28" s="65"/>
      <c r="L28" s="4"/>
    </row>
    <row r="29" spans="1:12" x14ac:dyDescent="0.25">
      <c r="A29" s="80"/>
      <c r="B29" s="14" t="s">
        <v>17</v>
      </c>
      <c r="C29" s="51"/>
      <c r="D29" s="18">
        <f t="shared" si="5"/>
        <v>0</v>
      </c>
      <c r="E29" s="33"/>
      <c r="F29" s="18">
        <f t="shared" si="6"/>
        <v>0</v>
      </c>
      <c r="G29" s="52">
        <f t="shared" si="2"/>
        <v>0</v>
      </c>
      <c r="H29" s="65"/>
      <c r="I29" s="65"/>
      <c r="J29" s="65"/>
      <c r="K29" s="65"/>
      <c r="L29" s="4"/>
    </row>
    <row r="30" spans="1:12" x14ac:dyDescent="0.25">
      <c r="A30" s="80"/>
      <c r="B30" s="14" t="s">
        <v>18</v>
      </c>
      <c r="C30" s="51">
        <v>2462.4</v>
      </c>
      <c r="D30" s="18">
        <f t="shared" si="5"/>
        <v>63.099999999999909</v>
      </c>
      <c r="E30" s="33">
        <v>665</v>
      </c>
      <c r="F30" s="18">
        <f t="shared" si="6"/>
        <v>63</v>
      </c>
      <c r="G30" s="52">
        <f t="shared" si="2"/>
        <v>9.9999999999909051E-2</v>
      </c>
      <c r="H30" s="65"/>
      <c r="I30" s="65"/>
      <c r="J30" s="65"/>
      <c r="K30" s="65"/>
      <c r="L30" s="4"/>
    </row>
    <row r="31" spans="1:12" ht="15.75" thickBot="1" x14ac:dyDescent="0.3">
      <c r="A31" s="80"/>
      <c r="B31" s="21" t="s">
        <v>20</v>
      </c>
      <c r="C31" s="51"/>
      <c r="D31" s="18">
        <f t="shared" si="5"/>
        <v>0</v>
      </c>
      <c r="E31" s="33"/>
      <c r="F31" s="18">
        <f t="shared" si="6"/>
        <v>0</v>
      </c>
      <c r="G31" s="52">
        <f t="shared" si="2"/>
        <v>0</v>
      </c>
      <c r="H31" s="66"/>
      <c r="I31" s="66"/>
      <c r="J31" s="66"/>
      <c r="K31" s="66"/>
      <c r="L31" s="4"/>
    </row>
    <row r="32" spans="1:12" x14ac:dyDescent="0.25">
      <c r="A32" s="80">
        <v>41370</v>
      </c>
      <c r="B32" s="14" t="s">
        <v>14</v>
      </c>
      <c r="C32" s="51">
        <v>549.6</v>
      </c>
      <c r="D32" s="18">
        <f t="shared" ref="D32" si="16">(IF(C32=0,0,C32-C26))+F32</f>
        <v>84.700000000000102</v>
      </c>
      <c r="E32" s="33">
        <v>784.7</v>
      </c>
      <c r="F32" s="18">
        <f t="shared" si="6"/>
        <v>41.900000000000091</v>
      </c>
      <c r="G32" s="52">
        <f t="shared" si="2"/>
        <v>42.800000000000011</v>
      </c>
      <c r="H32" s="64"/>
      <c r="I32" s="64">
        <f t="shared" ref="I32" si="17">SUM(D32:D37)</f>
        <v>309.09999999999997</v>
      </c>
      <c r="J32" s="64">
        <f t="shared" ref="J32" si="18">SUM(F32:F37)</f>
        <v>185.90000000000009</v>
      </c>
      <c r="K32" s="64">
        <f>(SUM(G32:G37))+H32</f>
        <v>123.19999999999987</v>
      </c>
      <c r="L32" s="4"/>
    </row>
    <row r="33" spans="1:12" x14ac:dyDescent="0.25">
      <c r="A33" s="80"/>
      <c r="B33" s="14" t="s">
        <v>15</v>
      </c>
      <c r="C33" s="51">
        <v>1160</v>
      </c>
      <c r="D33" s="18">
        <f t="shared" si="5"/>
        <v>57.599999999999909</v>
      </c>
      <c r="E33" s="33">
        <v>442.2</v>
      </c>
      <c r="F33" s="18">
        <f t="shared" si="6"/>
        <v>30</v>
      </c>
      <c r="G33" s="52">
        <f t="shared" si="2"/>
        <v>27.599999999999909</v>
      </c>
      <c r="H33" s="65"/>
      <c r="I33" s="65"/>
      <c r="J33" s="65"/>
      <c r="K33" s="65"/>
      <c r="L33" s="4"/>
    </row>
    <row r="34" spans="1:12" x14ac:dyDescent="0.25">
      <c r="A34" s="80"/>
      <c r="B34" s="14" t="s">
        <v>16</v>
      </c>
      <c r="C34" s="51">
        <v>514.79999999999995</v>
      </c>
      <c r="D34" s="18">
        <f t="shared" si="5"/>
        <v>53.299999999999955</v>
      </c>
      <c r="E34" s="33">
        <v>345</v>
      </c>
      <c r="F34" s="18">
        <f t="shared" si="6"/>
        <v>17</v>
      </c>
      <c r="G34" s="52">
        <f t="shared" si="2"/>
        <v>36.299999999999955</v>
      </c>
      <c r="H34" s="65"/>
      <c r="I34" s="65"/>
      <c r="J34" s="65"/>
      <c r="K34" s="65"/>
      <c r="L34" s="4"/>
    </row>
    <row r="35" spans="1:12" x14ac:dyDescent="0.25">
      <c r="A35" s="80"/>
      <c r="B35" s="14" t="s">
        <v>17</v>
      </c>
      <c r="C35" s="51">
        <v>51</v>
      </c>
      <c r="D35" s="18">
        <f t="shared" si="5"/>
        <v>51</v>
      </c>
      <c r="E35" s="33">
        <v>35</v>
      </c>
      <c r="F35" s="18">
        <f t="shared" si="6"/>
        <v>35</v>
      </c>
      <c r="G35" s="52">
        <f t="shared" si="2"/>
        <v>16</v>
      </c>
      <c r="H35" s="65"/>
      <c r="I35" s="65"/>
      <c r="J35" s="65"/>
      <c r="K35" s="65"/>
      <c r="L35" s="4"/>
    </row>
    <row r="36" spans="1:12" x14ac:dyDescent="0.25">
      <c r="A36" s="80"/>
      <c r="B36" s="14" t="s">
        <v>18</v>
      </c>
      <c r="C36" s="51">
        <v>2524.9</v>
      </c>
      <c r="D36" s="18">
        <f t="shared" si="5"/>
        <v>62.5</v>
      </c>
      <c r="E36" s="33">
        <v>727</v>
      </c>
      <c r="F36" s="18">
        <f>IF(E36=0,0,E36-E30)</f>
        <v>62</v>
      </c>
      <c r="G36" s="52">
        <f t="shared" si="2"/>
        <v>0.5</v>
      </c>
      <c r="H36" s="65"/>
      <c r="I36" s="65"/>
      <c r="J36" s="65"/>
      <c r="K36" s="65"/>
      <c r="L36" s="4"/>
    </row>
    <row r="37" spans="1:12" ht="15.75" thickBot="1" x14ac:dyDescent="0.3">
      <c r="A37" s="80"/>
      <c r="B37" s="21" t="s">
        <v>20</v>
      </c>
      <c r="C37" s="51"/>
      <c r="D37" s="18">
        <f t="shared" si="5"/>
        <v>0</v>
      </c>
      <c r="E37" s="33"/>
      <c r="F37" s="18">
        <f t="shared" si="6"/>
        <v>0</v>
      </c>
      <c r="G37" s="52">
        <f t="shared" si="2"/>
        <v>0</v>
      </c>
      <c r="H37" s="66"/>
      <c r="I37" s="66"/>
      <c r="J37" s="66"/>
      <c r="K37" s="66"/>
      <c r="L37" s="4"/>
    </row>
    <row r="38" spans="1:12" x14ac:dyDescent="0.25">
      <c r="A38" s="80">
        <v>41371</v>
      </c>
      <c r="B38" s="14" t="s">
        <v>14</v>
      </c>
      <c r="C38" s="51">
        <v>590</v>
      </c>
      <c r="D38" s="18">
        <f t="shared" ref="D38" si="19">(IF(C38=0,0,C38-C32))+F38</f>
        <v>76.599999999999909</v>
      </c>
      <c r="E38" s="33">
        <v>820.9</v>
      </c>
      <c r="F38" s="18">
        <f t="shared" si="6"/>
        <v>36.199999999999932</v>
      </c>
      <c r="G38" s="52">
        <f t="shared" si="2"/>
        <v>40.399999999999977</v>
      </c>
      <c r="H38" s="64"/>
      <c r="I38" s="64">
        <f t="shared" ref="I38" si="20">SUM(D38:D43)</f>
        <v>332.09999999999991</v>
      </c>
      <c r="J38" s="64">
        <f t="shared" ref="J38" si="21">SUM(F38:F43)</f>
        <v>235.79999999999995</v>
      </c>
      <c r="K38" s="64">
        <f>(SUM(G38:G43))+H38</f>
        <v>96.299999999999955</v>
      </c>
      <c r="L38" s="4"/>
    </row>
    <row r="39" spans="1:12" x14ac:dyDescent="0.25">
      <c r="A39" s="80"/>
      <c r="B39" s="14" t="s">
        <v>15</v>
      </c>
      <c r="C39" s="51">
        <v>1219.5999999999999</v>
      </c>
      <c r="D39" s="18">
        <f t="shared" si="5"/>
        <v>59.599999999999909</v>
      </c>
      <c r="E39" s="33">
        <v>472.8</v>
      </c>
      <c r="F39" s="18">
        <f t="shared" si="6"/>
        <v>30.600000000000023</v>
      </c>
      <c r="G39" s="52">
        <f t="shared" si="2"/>
        <v>28.999999999999886</v>
      </c>
      <c r="H39" s="65"/>
      <c r="I39" s="65"/>
      <c r="J39" s="65"/>
      <c r="K39" s="65"/>
      <c r="L39" s="4"/>
    </row>
    <row r="40" spans="1:12" x14ac:dyDescent="0.25">
      <c r="A40" s="80"/>
      <c r="B40" s="14" t="s">
        <v>16</v>
      </c>
      <c r="C40" s="51">
        <v>569.20000000000005</v>
      </c>
      <c r="D40" s="18">
        <f t="shared" si="5"/>
        <v>54.400000000000091</v>
      </c>
      <c r="E40" s="33">
        <v>387</v>
      </c>
      <c r="F40" s="18">
        <f t="shared" si="6"/>
        <v>42</v>
      </c>
      <c r="G40" s="52">
        <f t="shared" si="2"/>
        <v>12.400000000000091</v>
      </c>
      <c r="H40" s="65"/>
      <c r="I40" s="65"/>
      <c r="J40" s="65"/>
      <c r="K40" s="65"/>
      <c r="L40" s="4"/>
    </row>
    <row r="41" spans="1:12" x14ac:dyDescent="0.25">
      <c r="A41" s="80"/>
      <c r="B41" s="14" t="s">
        <v>17</v>
      </c>
      <c r="C41" s="51">
        <v>128</v>
      </c>
      <c r="D41" s="18">
        <f t="shared" si="5"/>
        <v>77</v>
      </c>
      <c r="E41" s="33">
        <v>98</v>
      </c>
      <c r="F41" s="18">
        <f t="shared" si="6"/>
        <v>63</v>
      </c>
      <c r="G41" s="52">
        <f t="shared" si="2"/>
        <v>14</v>
      </c>
      <c r="H41" s="65"/>
      <c r="I41" s="65"/>
      <c r="J41" s="65"/>
      <c r="K41" s="65"/>
      <c r="L41" s="4"/>
    </row>
    <row r="42" spans="1:12" x14ac:dyDescent="0.25">
      <c r="A42" s="80"/>
      <c r="B42" s="14" t="s">
        <v>18</v>
      </c>
      <c r="C42" s="51">
        <v>2589.4</v>
      </c>
      <c r="D42" s="18">
        <f t="shared" si="5"/>
        <v>64.5</v>
      </c>
      <c r="E42" s="33">
        <v>791</v>
      </c>
      <c r="F42" s="18">
        <f t="shared" si="6"/>
        <v>64</v>
      </c>
      <c r="G42" s="52">
        <f t="shared" si="2"/>
        <v>0.5</v>
      </c>
      <c r="H42" s="65"/>
      <c r="I42" s="65"/>
      <c r="J42" s="65"/>
      <c r="K42" s="65"/>
      <c r="L42" s="4"/>
    </row>
    <row r="43" spans="1:12" ht="15.75" thickBot="1" x14ac:dyDescent="0.3">
      <c r="A43" s="80"/>
      <c r="B43" s="21" t="s">
        <v>20</v>
      </c>
      <c r="C43" s="51"/>
      <c r="D43" s="18">
        <f t="shared" si="5"/>
        <v>0</v>
      </c>
      <c r="E43" s="33"/>
      <c r="F43" s="18">
        <f t="shared" si="6"/>
        <v>0</v>
      </c>
      <c r="G43" s="52">
        <f t="shared" si="2"/>
        <v>0</v>
      </c>
      <c r="H43" s="66"/>
      <c r="I43" s="66"/>
      <c r="J43" s="66"/>
      <c r="K43" s="66"/>
      <c r="L43" s="4"/>
    </row>
    <row r="44" spans="1:12" x14ac:dyDescent="0.25">
      <c r="A44" s="80">
        <v>41372</v>
      </c>
      <c r="B44" s="14" t="s">
        <v>14</v>
      </c>
      <c r="C44" s="51">
        <v>630.70000000000005</v>
      </c>
      <c r="D44" s="18">
        <f t="shared" si="5"/>
        <v>40.700000000000045</v>
      </c>
      <c r="E44" s="33">
        <v>863.3</v>
      </c>
      <c r="F44" s="18">
        <f t="shared" si="6"/>
        <v>42.399999999999977</v>
      </c>
      <c r="G44" s="52">
        <f t="shared" si="2"/>
        <v>-1.6999999999999318</v>
      </c>
      <c r="H44" s="64">
        <v>1.72</v>
      </c>
      <c r="I44" s="64">
        <f t="shared" ref="I44" si="22">SUM(D44:D49)</f>
        <v>264.49999999999989</v>
      </c>
      <c r="J44" s="64">
        <f t="shared" ref="J44" si="23">SUM(F44:F49)</f>
        <v>240.79999999999995</v>
      </c>
      <c r="K44" s="64">
        <f>(SUM(G44:G49))+H44</f>
        <v>25.419999999999931</v>
      </c>
      <c r="L44" s="4"/>
    </row>
    <row r="45" spans="1:12" x14ac:dyDescent="0.25">
      <c r="A45" s="80"/>
      <c r="B45" s="14" t="s">
        <v>15</v>
      </c>
      <c r="C45" s="51">
        <v>1253.0999999999999</v>
      </c>
      <c r="D45" s="18">
        <f t="shared" si="5"/>
        <v>33.5</v>
      </c>
      <c r="E45" s="33">
        <v>501.2</v>
      </c>
      <c r="F45" s="18">
        <f t="shared" si="6"/>
        <v>28.399999999999977</v>
      </c>
      <c r="G45" s="52">
        <f t="shared" si="2"/>
        <v>5.1000000000000227</v>
      </c>
      <c r="H45" s="65"/>
      <c r="I45" s="65"/>
      <c r="J45" s="65"/>
      <c r="K45" s="65"/>
      <c r="L45" s="4"/>
    </row>
    <row r="46" spans="1:12" x14ac:dyDescent="0.25">
      <c r="A46" s="80"/>
      <c r="B46" s="14" t="s">
        <v>16</v>
      </c>
      <c r="C46" s="51">
        <v>621.4</v>
      </c>
      <c r="D46" s="18">
        <f t="shared" si="5"/>
        <v>52.199999999999932</v>
      </c>
      <c r="E46" s="33">
        <v>425</v>
      </c>
      <c r="F46" s="18">
        <f t="shared" si="6"/>
        <v>38</v>
      </c>
      <c r="G46" s="52">
        <f t="shared" si="2"/>
        <v>14.199999999999932</v>
      </c>
      <c r="H46" s="65"/>
      <c r="I46" s="65"/>
      <c r="J46" s="65"/>
      <c r="K46" s="65"/>
      <c r="L46" s="4"/>
    </row>
    <row r="47" spans="1:12" x14ac:dyDescent="0.25">
      <c r="A47" s="80"/>
      <c r="B47" s="14" t="s">
        <v>17</v>
      </c>
      <c r="C47" s="51">
        <v>203</v>
      </c>
      <c r="D47" s="18">
        <f t="shared" si="5"/>
        <v>75</v>
      </c>
      <c r="E47" s="33">
        <v>167</v>
      </c>
      <c r="F47" s="18">
        <f t="shared" si="6"/>
        <v>69</v>
      </c>
      <c r="G47" s="52">
        <f t="shared" si="2"/>
        <v>6</v>
      </c>
      <c r="H47" s="65"/>
      <c r="I47" s="65"/>
      <c r="J47" s="65"/>
      <c r="K47" s="65"/>
      <c r="L47" s="4"/>
    </row>
    <row r="48" spans="1:12" x14ac:dyDescent="0.25">
      <c r="A48" s="80"/>
      <c r="B48" s="14" t="s">
        <v>18</v>
      </c>
      <c r="C48" s="51">
        <v>2652.5</v>
      </c>
      <c r="D48" s="18">
        <f t="shared" si="5"/>
        <v>63.099999999999909</v>
      </c>
      <c r="E48" s="33">
        <v>854</v>
      </c>
      <c r="F48" s="18">
        <f t="shared" si="6"/>
        <v>63</v>
      </c>
      <c r="G48" s="52">
        <f t="shared" si="2"/>
        <v>9.9999999999909051E-2</v>
      </c>
      <c r="H48" s="65"/>
      <c r="I48" s="65"/>
      <c r="J48" s="65"/>
      <c r="K48" s="65"/>
      <c r="L48" s="4"/>
    </row>
    <row r="49" spans="1:12" ht="15.75" thickBot="1" x14ac:dyDescent="0.3">
      <c r="A49" s="80"/>
      <c r="B49" s="21" t="s">
        <v>20</v>
      </c>
      <c r="C49" s="51"/>
      <c r="D49" s="18">
        <f t="shared" si="5"/>
        <v>0</v>
      </c>
      <c r="E49" s="33"/>
      <c r="F49" s="18">
        <f t="shared" si="6"/>
        <v>0</v>
      </c>
      <c r="G49" s="52">
        <f t="shared" si="2"/>
        <v>0</v>
      </c>
      <c r="H49" s="66"/>
      <c r="I49" s="66"/>
      <c r="J49" s="66"/>
      <c r="K49" s="66"/>
      <c r="L49" s="4"/>
    </row>
    <row r="50" spans="1:12" x14ac:dyDescent="0.25">
      <c r="A50" s="80">
        <v>41373</v>
      </c>
      <c r="B50" s="14" t="s">
        <v>14</v>
      </c>
      <c r="C50" s="51">
        <v>671.6</v>
      </c>
      <c r="D50" s="18">
        <f t="shared" si="5"/>
        <v>40.899999999999977</v>
      </c>
      <c r="E50" s="33">
        <v>903.5</v>
      </c>
      <c r="F50" s="18">
        <f t="shared" si="6"/>
        <v>40.200000000000045</v>
      </c>
      <c r="G50" s="52">
        <f t="shared" si="2"/>
        <v>0.69999999999993179</v>
      </c>
      <c r="H50" s="64"/>
      <c r="I50" s="64">
        <f t="shared" ref="I50" si="24">SUM(D50:D55)</f>
        <v>274.60000000000025</v>
      </c>
      <c r="J50" s="64">
        <f t="shared" ref="J50" si="25">SUM(F50:F55)</f>
        <v>239.90000000000003</v>
      </c>
      <c r="K50" s="64">
        <f>(SUM(G50:G55))+H50</f>
        <v>34.700000000000216</v>
      </c>
      <c r="L50" s="4"/>
    </row>
    <row r="51" spans="1:12" x14ac:dyDescent="0.25">
      <c r="A51" s="80"/>
      <c r="B51" s="14" t="s">
        <v>15</v>
      </c>
      <c r="C51" s="51">
        <v>1292.7</v>
      </c>
      <c r="D51" s="18">
        <f t="shared" si="5"/>
        <v>39.600000000000136</v>
      </c>
      <c r="E51" s="33">
        <v>528.9</v>
      </c>
      <c r="F51" s="18">
        <f t="shared" si="6"/>
        <v>27.699999999999989</v>
      </c>
      <c r="G51" s="52">
        <f t="shared" si="2"/>
        <v>11.900000000000148</v>
      </c>
      <c r="H51" s="65"/>
      <c r="I51" s="65"/>
      <c r="J51" s="65"/>
      <c r="K51" s="65"/>
      <c r="L51" s="4"/>
    </row>
    <row r="52" spans="1:12" x14ac:dyDescent="0.25">
      <c r="A52" s="80"/>
      <c r="B52" s="14" t="s">
        <v>16</v>
      </c>
      <c r="C52" s="51">
        <v>675.1</v>
      </c>
      <c r="D52" s="18">
        <f t="shared" si="5"/>
        <v>53.700000000000045</v>
      </c>
      <c r="E52" s="33">
        <v>477</v>
      </c>
      <c r="F52" s="18">
        <f t="shared" si="6"/>
        <v>52</v>
      </c>
      <c r="G52" s="52">
        <f t="shared" si="2"/>
        <v>1.7000000000000455</v>
      </c>
      <c r="H52" s="65"/>
      <c r="I52" s="65"/>
      <c r="J52" s="65"/>
      <c r="K52" s="65"/>
      <c r="L52" s="4"/>
    </row>
    <row r="53" spans="1:12" x14ac:dyDescent="0.25">
      <c r="A53" s="80"/>
      <c r="B53" s="14" t="s">
        <v>17</v>
      </c>
      <c r="C53" s="51">
        <v>278</v>
      </c>
      <c r="D53" s="18">
        <f t="shared" si="5"/>
        <v>75</v>
      </c>
      <c r="E53" s="33">
        <v>222</v>
      </c>
      <c r="F53" s="18">
        <f t="shared" si="6"/>
        <v>55</v>
      </c>
      <c r="G53" s="52">
        <f t="shared" si="2"/>
        <v>20</v>
      </c>
      <c r="H53" s="65"/>
      <c r="I53" s="65"/>
      <c r="J53" s="65"/>
      <c r="K53" s="65"/>
      <c r="L53" s="4"/>
    </row>
    <row r="54" spans="1:12" x14ac:dyDescent="0.25">
      <c r="A54" s="80"/>
      <c r="B54" s="14" t="s">
        <v>18</v>
      </c>
      <c r="C54" s="51">
        <v>2717.9</v>
      </c>
      <c r="D54" s="18">
        <f t="shared" si="5"/>
        <v>65.400000000000091</v>
      </c>
      <c r="E54" s="33">
        <v>919</v>
      </c>
      <c r="F54" s="18">
        <f t="shared" si="6"/>
        <v>65</v>
      </c>
      <c r="G54" s="52">
        <f t="shared" si="2"/>
        <v>0.40000000000009095</v>
      </c>
      <c r="H54" s="65"/>
      <c r="I54" s="65"/>
      <c r="J54" s="65"/>
      <c r="K54" s="65"/>
      <c r="L54" s="4"/>
    </row>
    <row r="55" spans="1:12" ht="15.75" thickBot="1" x14ac:dyDescent="0.3">
      <c r="A55" s="80"/>
      <c r="B55" s="21" t="s">
        <v>20</v>
      </c>
      <c r="C55" s="51"/>
      <c r="D55" s="18">
        <f t="shared" si="5"/>
        <v>0</v>
      </c>
      <c r="E55" s="33"/>
      <c r="F55" s="18">
        <f t="shared" si="6"/>
        <v>0</v>
      </c>
      <c r="G55" s="52">
        <f t="shared" si="2"/>
        <v>0</v>
      </c>
      <c r="H55" s="66"/>
      <c r="I55" s="66"/>
      <c r="J55" s="66"/>
      <c r="K55" s="66"/>
      <c r="L55" s="4"/>
    </row>
    <row r="56" spans="1:12" x14ac:dyDescent="0.25">
      <c r="A56" s="80">
        <v>41374</v>
      </c>
      <c r="B56" s="14" t="s">
        <v>14</v>
      </c>
      <c r="C56" s="51">
        <v>711.4</v>
      </c>
      <c r="D56" s="18">
        <f t="shared" si="5"/>
        <v>39.799999999999955</v>
      </c>
      <c r="E56" s="33">
        <v>943.3</v>
      </c>
      <c r="F56" s="18">
        <f t="shared" si="6"/>
        <v>39.799999999999955</v>
      </c>
      <c r="G56" s="52">
        <f t="shared" si="2"/>
        <v>0</v>
      </c>
      <c r="H56" s="64"/>
      <c r="I56" s="64">
        <f>SUM(D56:D61)</f>
        <v>251.0999999999998</v>
      </c>
      <c r="J56" s="64">
        <f t="shared" ref="J56" si="26">SUM(F56:F61)</f>
        <v>243.29999999999995</v>
      </c>
      <c r="K56" s="64">
        <f>(SUM(G56:G61))+H56</f>
        <v>7.7999999999998408</v>
      </c>
      <c r="L56" s="4"/>
    </row>
    <row r="57" spans="1:12" x14ac:dyDescent="0.25">
      <c r="A57" s="80"/>
      <c r="B57" s="14" t="s">
        <v>15</v>
      </c>
      <c r="C57" s="51">
        <v>1314</v>
      </c>
      <c r="D57" s="18">
        <f t="shared" si="5"/>
        <v>21.299999999999955</v>
      </c>
      <c r="E57" s="33">
        <v>547.4</v>
      </c>
      <c r="F57" s="18">
        <f t="shared" si="6"/>
        <v>18.5</v>
      </c>
      <c r="G57" s="52">
        <f t="shared" si="2"/>
        <v>2.7999999999999545</v>
      </c>
      <c r="H57" s="65"/>
      <c r="I57" s="65"/>
      <c r="J57" s="65"/>
      <c r="K57" s="65"/>
      <c r="L57" s="4"/>
    </row>
    <row r="58" spans="1:12" x14ac:dyDescent="0.25">
      <c r="A58" s="80"/>
      <c r="B58" s="14" t="s">
        <v>16</v>
      </c>
      <c r="C58" s="51">
        <v>727</v>
      </c>
      <c r="D58" s="18">
        <f t="shared" si="5"/>
        <v>51.899999999999977</v>
      </c>
      <c r="E58" s="33">
        <v>527</v>
      </c>
      <c r="F58" s="18">
        <f t="shared" si="6"/>
        <v>50</v>
      </c>
      <c r="G58" s="52">
        <f t="shared" si="2"/>
        <v>1.8999999999999773</v>
      </c>
      <c r="H58" s="65"/>
      <c r="I58" s="65"/>
      <c r="J58" s="65"/>
      <c r="K58" s="65"/>
      <c r="L58" s="4"/>
    </row>
    <row r="59" spans="1:12" x14ac:dyDescent="0.25">
      <c r="A59" s="80"/>
      <c r="B59" s="14" t="s">
        <v>17</v>
      </c>
      <c r="C59" s="51">
        <v>352</v>
      </c>
      <c r="D59" s="18">
        <f t="shared" si="5"/>
        <v>74</v>
      </c>
      <c r="E59" s="33">
        <v>294</v>
      </c>
      <c r="F59" s="18">
        <f t="shared" si="6"/>
        <v>72</v>
      </c>
      <c r="G59" s="52">
        <f t="shared" si="2"/>
        <v>2</v>
      </c>
      <c r="H59" s="65"/>
      <c r="I59" s="65"/>
      <c r="J59" s="65"/>
      <c r="K59" s="65"/>
      <c r="L59" s="4"/>
    </row>
    <row r="60" spans="1:12" x14ac:dyDescent="0.25">
      <c r="A60" s="80"/>
      <c r="B60" s="14" t="s">
        <v>18</v>
      </c>
      <c r="C60" s="51">
        <v>2782</v>
      </c>
      <c r="D60" s="18">
        <f t="shared" si="5"/>
        <v>64.099999999999909</v>
      </c>
      <c r="E60" s="33">
        <v>982</v>
      </c>
      <c r="F60" s="18">
        <f t="shared" si="6"/>
        <v>63</v>
      </c>
      <c r="G60" s="52">
        <f t="shared" si="2"/>
        <v>1.0999999999999091</v>
      </c>
      <c r="H60" s="65"/>
      <c r="I60" s="65"/>
      <c r="J60" s="65"/>
      <c r="K60" s="65"/>
      <c r="L60" s="4"/>
    </row>
    <row r="61" spans="1:12" ht="15.75" thickBot="1" x14ac:dyDescent="0.3">
      <c r="A61" s="80"/>
      <c r="B61" s="21" t="s">
        <v>20</v>
      </c>
      <c r="C61" s="51"/>
      <c r="D61" s="18">
        <f t="shared" si="5"/>
        <v>0</v>
      </c>
      <c r="E61" s="33"/>
      <c r="F61" s="18">
        <f t="shared" si="6"/>
        <v>0</v>
      </c>
      <c r="G61" s="52">
        <f t="shared" si="2"/>
        <v>0</v>
      </c>
      <c r="H61" s="66"/>
      <c r="I61" s="66"/>
      <c r="J61" s="66"/>
      <c r="K61" s="66"/>
      <c r="L61" s="4"/>
    </row>
    <row r="62" spans="1:12" x14ac:dyDescent="0.25">
      <c r="A62" s="80">
        <v>41375</v>
      </c>
      <c r="B62" s="14" t="s">
        <v>14</v>
      </c>
      <c r="C62" s="51">
        <v>721.3</v>
      </c>
      <c r="D62" s="18">
        <f t="shared" si="5"/>
        <v>9.8999999999999773</v>
      </c>
      <c r="E62" s="33">
        <v>950.3</v>
      </c>
      <c r="F62" s="18">
        <f t="shared" si="6"/>
        <v>7</v>
      </c>
      <c r="G62" s="52">
        <f t="shared" si="2"/>
        <v>2.8999999999999773</v>
      </c>
      <c r="H62" s="64"/>
      <c r="I62" s="64">
        <f>SUM(D62:D67)</f>
        <v>236.5999999999998</v>
      </c>
      <c r="J62" s="64">
        <f>SUM(F62:F67)</f>
        <v>220.80000000000007</v>
      </c>
      <c r="K62" s="64">
        <f>(SUM(G62:G67))+H62</f>
        <v>15.799999999999727</v>
      </c>
      <c r="L62" s="4"/>
    </row>
    <row r="63" spans="1:12" x14ac:dyDescent="0.25">
      <c r="A63" s="80"/>
      <c r="B63" s="14" t="s">
        <v>15</v>
      </c>
      <c r="C63" s="51">
        <v>1357.2</v>
      </c>
      <c r="D63" s="18">
        <f t="shared" si="5"/>
        <v>43.200000000000045</v>
      </c>
      <c r="E63" s="33">
        <v>585.20000000000005</v>
      </c>
      <c r="F63" s="18">
        <f t="shared" si="6"/>
        <v>37.800000000000068</v>
      </c>
      <c r="G63" s="52">
        <f t="shared" si="2"/>
        <v>5.3999999999999773</v>
      </c>
      <c r="H63" s="65"/>
      <c r="I63" s="65"/>
      <c r="J63" s="65"/>
      <c r="K63" s="65"/>
      <c r="L63" s="4"/>
    </row>
    <row r="64" spans="1:12" x14ac:dyDescent="0.25">
      <c r="A64" s="80"/>
      <c r="B64" s="14" t="s">
        <v>16</v>
      </c>
      <c r="C64" s="51">
        <v>779.8</v>
      </c>
      <c r="D64" s="18">
        <f t="shared" si="5"/>
        <v>52.799999999999955</v>
      </c>
      <c r="E64" s="33">
        <v>579</v>
      </c>
      <c r="F64" s="18">
        <f t="shared" si="6"/>
        <v>52</v>
      </c>
      <c r="G64" s="52">
        <f t="shared" si="2"/>
        <v>0.79999999999995453</v>
      </c>
      <c r="H64" s="65"/>
      <c r="I64" s="65"/>
      <c r="J64" s="65"/>
      <c r="K64" s="65"/>
      <c r="L64" s="4"/>
    </row>
    <row r="65" spans="1:12" x14ac:dyDescent="0.25">
      <c r="A65" s="80"/>
      <c r="B65" s="14" t="s">
        <v>17</v>
      </c>
      <c r="C65" s="51">
        <v>427</v>
      </c>
      <c r="D65" s="18">
        <f t="shared" si="5"/>
        <v>75</v>
      </c>
      <c r="E65" s="33">
        <v>356</v>
      </c>
      <c r="F65" s="18">
        <f t="shared" si="6"/>
        <v>62</v>
      </c>
      <c r="G65" s="52">
        <f t="shared" si="2"/>
        <v>13</v>
      </c>
      <c r="H65" s="65"/>
      <c r="I65" s="65"/>
      <c r="J65" s="65"/>
      <c r="K65" s="65"/>
      <c r="L65" s="4"/>
    </row>
    <row r="66" spans="1:12" x14ac:dyDescent="0.25">
      <c r="A66" s="80"/>
      <c r="B66" s="14" t="s">
        <v>18</v>
      </c>
      <c r="C66" s="51">
        <v>2837.7</v>
      </c>
      <c r="D66" s="18">
        <f t="shared" si="5"/>
        <v>55.699999999999818</v>
      </c>
      <c r="E66" s="33">
        <v>1044</v>
      </c>
      <c r="F66" s="18">
        <f t="shared" si="6"/>
        <v>62</v>
      </c>
      <c r="G66" s="52">
        <f t="shared" si="2"/>
        <v>-6.3000000000001819</v>
      </c>
      <c r="H66" s="65"/>
      <c r="I66" s="65"/>
      <c r="J66" s="65"/>
      <c r="K66" s="65"/>
      <c r="L66" s="4"/>
    </row>
    <row r="67" spans="1:12" ht="15.75" thickBot="1" x14ac:dyDescent="0.3">
      <c r="A67" s="80"/>
      <c r="B67" s="21" t="s">
        <v>20</v>
      </c>
      <c r="C67" s="51"/>
      <c r="D67" s="18">
        <f t="shared" si="5"/>
        <v>0</v>
      </c>
      <c r="E67" s="33"/>
      <c r="F67" s="18">
        <f t="shared" si="6"/>
        <v>0</v>
      </c>
      <c r="G67" s="52">
        <f t="shared" si="2"/>
        <v>0</v>
      </c>
      <c r="H67" s="66"/>
      <c r="I67" s="66"/>
      <c r="J67" s="66"/>
      <c r="K67" s="66"/>
      <c r="L67" s="4"/>
    </row>
    <row r="68" spans="1:12" x14ac:dyDescent="0.25">
      <c r="A68" s="80">
        <v>41376</v>
      </c>
      <c r="B68" s="14" t="s">
        <v>14</v>
      </c>
      <c r="C68" s="51">
        <v>23.1</v>
      </c>
      <c r="D68" s="18"/>
      <c r="E68" s="33">
        <v>19.8</v>
      </c>
      <c r="F68" s="18"/>
      <c r="G68" s="52">
        <f>C68-E68</f>
        <v>3.3000000000000007</v>
      </c>
      <c r="H68" s="64">
        <v>1.72</v>
      </c>
      <c r="I68" s="64">
        <f t="shared" ref="I68" si="27">SUM(D68:D73)</f>
        <v>192.69999999999993</v>
      </c>
      <c r="J68" s="64">
        <f t="shared" ref="J68" si="28">SUM(F68:F73)</f>
        <v>181.29999999999995</v>
      </c>
      <c r="K68" s="64">
        <f>(SUM(G68:G73))+H68</f>
        <v>16.419999999999977</v>
      </c>
      <c r="L68" s="4"/>
    </row>
    <row r="69" spans="1:12" x14ac:dyDescent="0.25">
      <c r="A69" s="80"/>
      <c r="B69" s="14" t="s">
        <v>15</v>
      </c>
      <c r="C69" s="51">
        <v>1425.1</v>
      </c>
      <c r="D69" s="18">
        <f t="shared" si="5"/>
        <v>67.899999999999864</v>
      </c>
      <c r="E69" s="33">
        <v>651.5</v>
      </c>
      <c r="F69" s="18">
        <f t="shared" si="6"/>
        <v>66.299999999999955</v>
      </c>
      <c r="G69" s="52">
        <f t="shared" si="2"/>
        <v>1.5999999999999091</v>
      </c>
      <c r="H69" s="65"/>
      <c r="I69" s="65"/>
      <c r="J69" s="65"/>
      <c r="K69" s="65"/>
      <c r="L69" s="4"/>
    </row>
    <row r="70" spans="1:12" x14ac:dyDescent="0.25">
      <c r="A70" s="80"/>
      <c r="B70" s="53" t="s">
        <v>16</v>
      </c>
      <c r="C70" s="51">
        <v>831.6</v>
      </c>
      <c r="D70" s="18">
        <f t="shared" si="5"/>
        <v>51.800000000000068</v>
      </c>
      <c r="E70" s="33">
        <v>630</v>
      </c>
      <c r="F70" s="18">
        <f t="shared" si="6"/>
        <v>51</v>
      </c>
      <c r="G70" s="52">
        <f t="shared" si="2"/>
        <v>0.80000000000006821</v>
      </c>
      <c r="H70" s="65"/>
      <c r="I70" s="65"/>
      <c r="J70" s="65"/>
      <c r="K70" s="65"/>
      <c r="L70" s="4"/>
    </row>
    <row r="71" spans="1:12" x14ac:dyDescent="0.25">
      <c r="A71" s="80"/>
      <c r="B71" s="14" t="s">
        <v>17</v>
      </c>
      <c r="C71" s="51">
        <v>500</v>
      </c>
      <c r="D71" s="18">
        <f t="shared" si="5"/>
        <v>73</v>
      </c>
      <c r="E71" s="33">
        <v>420</v>
      </c>
      <c r="F71" s="18">
        <f t="shared" si="6"/>
        <v>64</v>
      </c>
      <c r="G71" s="52">
        <f t="shared" si="2"/>
        <v>9</v>
      </c>
      <c r="H71" s="65"/>
      <c r="I71" s="65"/>
      <c r="J71" s="65"/>
      <c r="K71" s="65"/>
      <c r="L71" s="4"/>
    </row>
    <row r="72" spans="1:12" x14ac:dyDescent="0.25">
      <c r="A72" s="80"/>
      <c r="B72" s="14" t="s">
        <v>18</v>
      </c>
      <c r="C72" s="51"/>
      <c r="D72" s="18">
        <f t="shared" si="5"/>
        <v>0</v>
      </c>
      <c r="E72" s="33"/>
      <c r="F72" s="18">
        <f t="shared" si="6"/>
        <v>0</v>
      </c>
      <c r="G72" s="52">
        <f t="shared" ref="G72" si="29">D72-F72</f>
        <v>0</v>
      </c>
      <c r="H72" s="65"/>
      <c r="I72" s="65"/>
      <c r="J72" s="65"/>
      <c r="K72" s="65"/>
      <c r="L72" s="4"/>
    </row>
    <row r="73" spans="1:12" ht="15.75" thickBot="1" x14ac:dyDescent="0.3">
      <c r="A73" s="80"/>
      <c r="B73" s="21" t="s">
        <v>20</v>
      </c>
      <c r="C73" s="51"/>
      <c r="D73" s="18">
        <f t="shared" ref="D73:D136" si="30">IF(C73=0,0,C73-C67)</f>
        <v>0</v>
      </c>
      <c r="E73" s="33"/>
      <c r="F73" s="18">
        <f>IF(E73=0,0,E73-E67)</f>
        <v>0</v>
      </c>
      <c r="G73" s="52">
        <f>D73-F73</f>
        <v>0</v>
      </c>
      <c r="H73" s="66"/>
      <c r="I73" s="66"/>
      <c r="J73" s="66"/>
      <c r="K73" s="66"/>
      <c r="L73" s="4"/>
    </row>
    <row r="74" spans="1:12" x14ac:dyDescent="0.25">
      <c r="A74" s="80">
        <v>41377</v>
      </c>
      <c r="B74" s="14" t="s">
        <v>14</v>
      </c>
      <c r="C74" s="51">
        <v>78.2</v>
      </c>
      <c r="D74" s="18">
        <f t="shared" si="30"/>
        <v>55.1</v>
      </c>
      <c r="E74" s="33">
        <v>71.599999999999994</v>
      </c>
      <c r="F74" s="18">
        <f t="shared" ref="F74:F137" si="31">IF(E74=0,0,E74-E68)</f>
        <v>51.8</v>
      </c>
      <c r="G74" s="52">
        <f t="shared" ref="G74:G137" si="32">D74-F74</f>
        <v>3.3000000000000043</v>
      </c>
      <c r="H74" s="64"/>
      <c r="I74" s="64">
        <f t="shared" ref="I74" si="33">SUM(D74:D79)</f>
        <v>240.9000000000004</v>
      </c>
      <c r="J74" s="64">
        <f t="shared" ref="J74" si="34">SUM(F74:F79)</f>
        <v>208.09999999999997</v>
      </c>
      <c r="K74" s="64">
        <f>(SUM(G74:G79))+H74</f>
        <v>32.800000000000459</v>
      </c>
      <c r="L74" s="4"/>
    </row>
    <row r="75" spans="1:12" x14ac:dyDescent="0.25">
      <c r="A75" s="80"/>
      <c r="B75" s="14" t="s">
        <v>15</v>
      </c>
      <c r="C75" s="51">
        <v>1471</v>
      </c>
      <c r="D75" s="18">
        <f t="shared" si="30"/>
        <v>45.900000000000091</v>
      </c>
      <c r="E75" s="33">
        <v>694.8</v>
      </c>
      <c r="F75" s="18">
        <f t="shared" si="31"/>
        <v>43.299999999999955</v>
      </c>
      <c r="G75" s="52">
        <f t="shared" si="32"/>
        <v>2.6000000000001364</v>
      </c>
      <c r="H75" s="65"/>
      <c r="I75" s="65"/>
      <c r="J75" s="65"/>
      <c r="K75" s="65"/>
      <c r="L75" s="4"/>
    </row>
    <row r="76" spans="1:12" x14ac:dyDescent="0.25">
      <c r="A76" s="80"/>
      <c r="B76" s="14" t="s">
        <v>16</v>
      </c>
      <c r="C76" s="51">
        <v>881.9</v>
      </c>
      <c r="D76" s="18">
        <f t="shared" si="30"/>
        <v>50.299999999999955</v>
      </c>
      <c r="E76" s="33">
        <v>679</v>
      </c>
      <c r="F76" s="18">
        <f t="shared" si="31"/>
        <v>49</v>
      </c>
      <c r="G76" s="52">
        <f t="shared" si="32"/>
        <v>1.2999999999999545</v>
      </c>
      <c r="H76" s="65"/>
      <c r="I76" s="65"/>
      <c r="J76" s="65"/>
      <c r="K76" s="65"/>
      <c r="L76" s="4"/>
    </row>
    <row r="77" spans="1:12" x14ac:dyDescent="0.25">
      <c r="A77" s="80"/>
      <c r="B77" s="14" t="s">
        <v>17</v>
      </c>
      <c r="C77" s="51">
        <v>574</v>
      </c>
      <c r="D77" s="18">
        <f t="shared" si="30"/>
        <v>74</v>
      </c>
      <c r="E77" s="33">
        <v>481</v>
      </c>
      <c r="F77" s="18">
        <f t="shared" si="31"/>
        <v>61</v>
      </c>
      <c r="G77" s="52">
        <f t="shared" si="32"/>
        <v>13</v>
      </c>
      <c r="H77" s="65"/>
      <c r="I77" s="65"/>
      <c r="J77" s="65"/>
      <c r="K77" s="65"/>
      <c r="L77" s="4"/>
    </row>
    <row r="78" spans="1:12" x14ac:dyDescent="0.25">
      <c r="A78" s="80"/>
      <c r="B78" s="14" t="s">
        <v>18</v>
      </c>
      <c r="C78" s="51">
        <v>2853.3</v>
      </c>
      <c r="D78" s="18">
        <f>IF(C78=0,0,C78-C66)</f>
        <v>15.600000000000364</v>
      </c>
      <c r="E78" s="33">
        <v>3</v>
      </c>
      <c r="F78" s="18">
        <f>IF(E78=0,0,E78)</f>
        <v>3</v>
      </c>
      <c r="G78" s="52">
        <f t="shared" si="32"/>
        <v>12.600000000000364</v>
      </c>
      <c r="H78" s="65"/>
      <c r="I78" s="65"/>
      <c r="J78" s="65"/>
      <c r="K78" s="65"/>
      <c r="L78" s="4"/>
    </row>
    <row r="79" spans="1:12" ht="15.75" thickBot="1" x14ac:dyDescent="0.3">
      <c r="A79" s="80"/>
      <c r="B79" s="21" t="s">
        <v>20</v>
      </c>
      <c r="C79" s="51"/>
      <c r="D79" s="18">
        <f t="shared" si="30"/>
        <v>0</v>
      </c>
      <c r="E79" s="33"/>
      <c r="F79" s="18">
        <f t="shared" si="31"/>
        <v>0</v>
      </c>
      <c r="G79" s="52">
        <f t="shared" si="32"/>
        <v>0</v>
      </c>
      <c r="H79" s="66"/>
      <c r="I79" s="66"/>
      <c r="J79" s="66"/>
      <c r="K79" s="66"/>
      <c r="L79" s="4"/>
    </row>
    <row r="80" spans="1:12" x14ac:dyDescent="0.25">
      <c r="A80" s="80">
        <v>41378</v>
      </c>
      <c r="B80" s="14" t="s">
        <v>14</v>
      </c>
      <c r="C80" s="51">
        <v>132.19999999999999</v>
      </c>
      <c r="D80" s="18">
        <f t="shared" si="30"/>
        <v>53.999999999999986</v>
      </c>
      <c r="E80" s="33">
        <v>121.6</v>
      </c>
      <c r="F80" s="18">
        <f t="shared" si="31"/>
        <v>50</v>
      </c>
      <c r="G80" s="52">
        <f t="shared" si="32"/>
        <v>3.9999999999999858</v>
      </c>
      <c r="H80" s="64"/>
      <c r="I80" s="64">
        <f t="shared" ref="I80" si="35">SUM(D80:D85)</f>
        <v>251.99999999999989</v>
      </c>
      <c r="J80" s="64">
        <f t="shared" ref="J80" si="36">SUM(F80:F85)</f>
        <v>213.8000000000001</v>
      </c>
      <c r="K80" s="64">
        <f>(SUM(G80:G85))+H80</f>
        <v>38.199999999999783</v>
      </c>
      <c r="L80" s="4"/>
    </row>
    <row r="81" spans="1:12" x14ac:dyDescent="0.25">
      <c r="A81" s="80"/>
      <c r="B81" s="14" t="s">
        <v>15</v>
      </c>
      <c r="C81" s="51">
        <v>1503.7</v>
      </c>
      <c r="D81" s="18">
        <f t="shared" si="30"/>
        <v>32.700000000000045</v>
      </c>
      <c r="E81" s="33">
        <v>725.2</v>
      </c>
      <c r="F81" s="18">
        <f t="shared" si="31"/>
        <v>30.400000000000091</v>
      </c>
      <c r="G81" s="52">
        <f t="shared" si="32"/>
        <v>2.2999999999999545</v>
      </c>
      <c r="H81" s="65"/>
      <c r="I81" s="65"/>
      <c r="J81" s="65"/>
      <c r="K81" s="65"/>
      <c r="L81" s="4"/>
    </row>
    <row r="82" spans="1:12" x14ac:dyDescent="0.25">
      <c r="A82" s="80"/>
      <c r="B82" s="14" t="s">
        <v>16</v>
      </c>
      <c r="C82" s="51">
        <v>931</v>
      </c>
      <c r="D82" s="18">
        <f t="shared" si="30"/>
        <v>49.100000000000023</v>
      </c>
      <c r="E82" s="33">
        <v>728</v>
      </c>
      <c r="F82" s="18">
        <f t="shared" si="31"/>
        <v>49</v>
      </c>
      <c r="G82" s="52">
        <f t="shared" si="32"/>
        <v>0.10000000000002274</v>
      </c>
      <c r="H82" s="65"/>
      <c r="I82" s="65"/>
      <c r="J82" s="65"/>
      <c r="K82" s="65"/>
      <c r="L82" s="4"/>
    </row>
    <row r="83" spans="1:12" x14ac:dyDescent="0.25">
      <c r="A83" s="80"/>
      <c r="B83" s="14" t="s">
        <v>17</v>
      </c>
      <c r="C83" s="51">
        <v>645</v>
      </c>
      <c r="D83" s="18">
        <f t="shared" si="30"/>
        <v>71</v>
      </c>
      <c r="E83" s="33">
        <v>546</v>
      </c>
      <c r="F83" s="18">
        <f t="shared" si="31"/>
        <v>65</v>
      </c>
      <c r="G83" s="52">
        <f t="shared" si="32"/>
        <v>6</v>
      </c>
      <c r="H83" s="65"/>
      <c r="I83" s="65"/>
      <c r="J83" s="65"/>
      <c r="K83" s="65"/>
      <c r="L83" s="4"/>
    </row>
    <row r="84" spans="1:12" x14ac:dyDescent="0.25">
      <c r="A84" s="80"/>
      <c r="B84" s="14" t="s">
        <v>18</v>
      </c>
      <c r="C84" s="51">
        <v>2898.5</v>
      </c>
      <c r="D84" s="18">
        <f t="shared" si="30"/>
        <v>45.199999999999818</v>
      </c>
      <c r="E84" s="33">
        <v>22.4</v>
      </c>
      <c r="F84" s="18">
        <f t="shared" si="31"/>
        <v>19.399999999999999</v>
      </c>
      <c r="G84" s="52">
        <f t="shared" si="32"/>
        <v>25.79999999999982</v>
      </c>
      <c r="H84" s="65"/>
      <c r="I84" s="65"/>
      <c r="J84" s="65"/>
      <c r="K84" s="65"/>
      <c r="L84" s="4"/>
    </row>
    <row r="85" spans="1:12" ht="15.75" thickBot="1" x14ac:dyDescent="0.3">
      <c r="A85" s="80"/>
      <c r="B85" s="21" t="s">
        <v>20</v>
      </c>
      <c r="C85" s="51"/>
      <c r="D85" s="18">
        <f t="shared" si="30"/>
        <v>0</v>
      </c>
      <c r="E85" s="33"/>
      <c r="F85" s="18">
        <f t="shared" si="31"/>
        <v>0</v>
      </c>
      <c r="G85" s="52">
        <f t="shared" si="32"/>
        <v>0</v>
      </c>
      <c r="H85" s="66"/>
      <c r="I85" s="66"/>
      <c r="J85" s="66"/>
      <c r="K85" s="66"/>
      <c r="L85" s="4"/>
    </row>
    <row r="86" spans="1:12" x14ac:dyDescent="0.25">
      <c r="A86" s="80">
        <v>41379</v>
      </c>
      <c r="B86" s="14" t="s">
        <v>14</v>
      </c>
      <c r="C86" s="51">
        <v>186.4</v>
      </c>
      <c r="D86" s="18">
        <f t="shared" si="30"/>
        <v>54.200000000000017</v>
      </c>
      <c r="E86" s="33">
        <v>173.2</v>
      </c>
      <c r="F86" s="18">
        <f t="shared" si="31"/>
        <v>51.599999999999994</v>
      </c>
      <c r="G86" s="52">
        <f t="shared" si="32"/>
        <v>2.6000000000000227</v>
      </c>
      <c r="H86" s="64">
        <v>1.72</v>
      </c>
      <c r="I86" s="64">
        <f t="shared" ref="I86" si="37">SUM(D86:D91)</f>
        <v>224.89999999999984</v>
      </c>
      <c r="J86" s="64">
        <f t="shared" ref="J86" si="38">SUM(F86:F91)</f>
        <v>179.59999999999991</v>
      </c>
      <c r="K86" s="64">
        <f>(SUM(G86:G91))+H86</f>
        <v>47.019999999999932</v>
      </c>
      <c r="L86" s="4"/>
    </row>
    <row r="87" spans="1:12" x14ac:dyDescent="0.25">
      <c r="A87" s="80"/>
      <c r="B87" s="14" t="s">
        <v>15</v>
      </c>
      <c r="C87" s="51">
        <v>1545</v>
      </c>
      <c r="D87" s="18">
        <f t="shared" si="30"/>
        <v>41.299999999999955</v>
      </c>
      <c r="E87" s="33">
        <v>752.8</v>
      </c>
      <c r="F87" s="18">
        <f t="shared" si="31"/>
        <v>27.599999999999909</v>
      </c>
      <c r="G87" s="52">
        <f t="shared" si="32"/>
        <v>13.700000000000045</v>
      </c>
      <c r="H87" s="65"/>
      <c r="I87" s="65"/>
      <c r="J87" s="65"/>
      <c r="K87" s="65"/>
      <c r="L87" s="4"/>
    </row>
    <row r="88" spans="1:12" x14ac:dyDescent="0.25">
      <c r="A88" s="80"/>
      <c r="B88" s="14" t="s">
        <v>16</v>
      </c>
      <c r="C88" s="51">
        <v>979.3</v>
      </c>
      <c r="D88" s="18">
        <f t="shared" si="30"/>
        <v>48.299999999999955</v>
      </c>
      <c r="E88" s="33">
        <v>777</v>
      </c>
      <c r="F88" s="18">
        <f t="shared" si="31"/>
        <v>49</v>
      </c>
      <c r="G88" s="52">
        <f t="shared" si="32"/>
        <v>-0.70000000000004547</v>
      </c>
      <c r="H88" s="65"/>
      <c r="I88" s="65"/>
      <c r="J88" s="65"/>
      <c r="K88" s="65"/>
      <c r="L88" s="4"/>
    </row>
    <row r="89" spans="1:12" x14ac:dyDescent="0.25">
      <c r="A89" s="80"/>
      <c r="B89" s="14" t="s">
        <v>17</v>
      </c>
      <c r="C89" s="51">
        <v>683</v>
      </c>
      <c r="D89" s="18">
        <f t="shared" si="30"/>
        <v>38</v>
      </c>
      <c r="E89" s="33">
        <v>569</v>
      </c>
      <c r="F89" s="18">
        <f t="shared" si="31"/>
        <v>23</v>
      </c>
      <c r="G89" s="52">
        <f t="shared" si="32"/>
        <v>15</v>
      </c>
      <c r="H89" s="65"/>
      <c r="I89" s="65"/>
      <c r="J89" s="65"/>
      <c r="K89" s="65"/>
      <c r="L89" s="4"/>
    </row>
    <row r="90" spans="1:12" x14ac:dyDescent="0.25">
      <c r="A90" s="80"/>
      <c r="B90" s="14" t="s">
        <v>18</v>
      </c>
      <c r="C90" s="51">
        <v>2941.6</v>
      </c>
      <c r="D90" s="18">
        <f t="shared" si="30"/>
        <v>43.099999999999909</v>
      </c>
      <c r="E90" s="33">
        <v>50.8</v>
      </c>
      <c r="F90" s="18">
        <f t="shared" si="31"/>
        <v>28.4</v>
      </c>
      <c r="G90" s="52">
        <f t="shared" si="32"/>
        <v>14.69999999999991</v>
      </c>
      <c r="H90" s="65"/>
      <c r="I90" s="65"/>
      <c r="J90" s="65"/>
      <c r="K90" s="65"/>
      <c r="L90" s="4"/>
    </row>
    <row r="91" spans="1:12" ht="15.75" thickBot="1" x14ac:dyDescent="0.3">
      <c r="A91" s="80"/>
      <c r="B91" s="21" t="s">
        <v>20</v>
      </c>
      <c r="C91" s="51"/>
      <c r="D91" s="18">
        <f t="shared" si="30"/>
        <v>0</v>
      </c>
      <c r="E91" s="33"/>
      <c r="F91" s="18">
        <f t="shared" si="31"/>
        <v>0</v>
      </c>
      <c r="G91" s="52">
        <f t="shared" si="32"/>
        <v>0</v>
      </c>
      <c r="H91" s="66"/>
      <c r="I91" s="66"/>
      <c r="J91" s="66"/>
      <c r="K91" s="66"/>
      <c r="L91" s="4"/>
    </row>
    <row r="92" spans="1:12" x14ac:dyDescent="0.25">
      <c r="A92" s="80">
        <v>41380</v>
      </c>
      <c r="B92" s="14" t="s">
        <v>14</v>
      </c>
      <c r="C92" s="51">
        <v>212.5</v>
      </c>
      <c r="D92" s="18">
        <f t="shared" si="30"/>
        <v>26.099999999999994</v>
      </c>
      <c r="E92" s="33">
        <v>199</v>
      </c>
      <c r="F92" s="18">
        <f t="shared" si="31"/>
        <v>25.800000000000011</v>
      </c>
      <c r="G92" s="52">
        <f t="shared" si="32"/>
        <v>0.29999999999998295</v>
      </c>
      <c r="H92" s="64"/>
      <c r="I92" s="64">
        <f t="shared" ref="I92" si="39">SUM(D92:D97)</f>
        <v>225.60000000000045</v>
      </c>
      <c r="J92" s="64">
        <f t="shared" ref="J92" si="40">SUM(F92:F97)</f>
        <v>178.60000000000002</v>
      </c>
      <c r="K92" s="64">
        <f>(SUM(G92:G97))+H92</f>
        <v>47.000000000000412</v>
      </c>
      <c r="L92" s="4"/>
    </row>
    <row r="93" spans="1:12" x14ac:dyDescent="0.25">
      <c r="A93" s="80"/>
      <c r="B93" s="14" t="s">
        <v>15</v>
      </c>
      <c r="C93" s="51">
        <v>1588.9</v>
      </c>
      <c r="D93" s="18">
        <f t="shared" si="30"/>
        <v>43.900000000000091</v>
      </c>
      <c r="E93" s="33">
        <v>786.9</v>
      </c>
      <c r="F93" s="18">
        <f t="shared" si="31"/>
        <v>34.100000000000023</v>
      </c>
      <c r="G93" s="52">
        <f t="shared" si="32"/>
        <v>9.8000000000000682</v>
      </c>
      <c r="H93" s="65"/>
      <c r="I93" s="65"/>
      <c r="J93" s="65"/>
      <c r="K93" s="65"/>
      <c r="L93" s="4"/>
    </row>
    <row r="94" spans="1:12" x14ac:dyDescent="0.25">
      <c r="A94" s="80"/>
      <c r="B94" s="14" t="s">
        <v>16</v>
      </c>
      <c r="C94" s="51">
        <v>1030.2</v>
      </c>
      <c r="D94" s="18">
        <f t="shared" si="30"/>
        <v>50.900000000000091</v>
      </c>
      <c r="E94" s="33">
        <v>822</v>
      </c>
      <c r="F94" s="18">
        <f t="shared" si="31"/>
        <v>45</v>
      </c>
      <c r="G94" s="52">
        <f t="shared" si="32"/>
        <v>5.9000000000000909</v>
      </c>
      <c r="H94" s="65"/>
      <c r="I94" s="65"/>
      <c r="J94" s="65"/>
      <c r="K94" s="65"/>
      <c r="L94" s="4"/>
    </row>
    <row r="95" spans="1:12" x14ac:dyDescent="0.25">
      <c r="A95" s="80"/>
      <c r="B95" s="14" t="s">
        <v>17</v>
      </c>
      <c r="C95" s="51">
        <v>745</v>
      </c>
      <c r="D95" s="18">
        <f t="shared" si="30"/>
        <v>62</v>
      </c>
      <c r="E95" s="33">
        <v>615</v>
      </c>
      <c r="F95" s="18">
        <f t="shared" si="31"/>
        <v>46</v>
      </c>
      <c r="G95" s="52">
        <f t="shared" si="32"/>
        <v>16</v>
      </c>
      <c r="H95" s="65"/>
      <c r="I95" s="65"/>
      <c r="J95" s="65"/>
      <c r="K95" s="65"/>
      <c r="L95" s="4"/>
    </row>
    <row r="96" spans="1:12" x14ac:dyDescent="0.25">
      <c r="A96" s="80"/>
      <c r="B96" s="14" t="s">
        <v>18</v>
      </c>
      <c r="C96" s="51">
        <v>2984.3</v>
      </c>
      <c r="D96" s="18">
        <f t="shared" si="30"/>
        <v>42.700000000000273</v>
      </c>
      <c r="E96" s="33">
        <v>78.5</v>
      </c>
      <c r="F96" s="18">
        <f t="shared" si="31"/>
        <v>27.700000000000003</v>
      </c>
      <c r="G96" s="52">
        <f t="shared" si="32"/>
        <v>15.00000000000027</v>
      </c>
      <c r="H96" s="65"/>
      <c r="I96" s="65"/>
      <c r="J96" s="65"/>
      <c r="K96" s="65"/>
      <c r="L96" s="4"/>
    </row>
    <row r="97" spans="1:12" ht="15.75" thickBot="1" x14ac:dyDescent="0.3">
      <c r="A97" s="80"/>
      <c r="B97" s="21" t="s">
        <v>20</v>
      </c>
      <c r="C97" s="51"/>
      <c r="D97" s="18">
        <f t="shared" si="30"/>
        <v>0</v>
      </c>
      <c r="E97" s="33"/>
      <c r="F97" s="18">
        <f t="shared" si="31"/>
        <v>0</v>
      </c>
      <c r="G97" s="52">
        <f t="shared" si="32"/>
        <v>0</v>
      </c>
      <c r="H97" s="66"/>
      <c r="I97" s="66"/>
      <c r="J97" s="66"/>
      <c r="K97" s="66"/>
      <c r="L97" s="4"/>
    </row>
    <row r="98" spans="1:12" x14ac:dyDescent="0.25">
      <c r="A98" s="80">
        <v>41381</v>
      </c>
      <c r="B98" s="14" t="s">
        <v>14</v>
      </c>
      <c r="C98" s="51">
        <v>255.8</v>
      </c>
      <c r="D98" s="18">
        <f t="shared" si="30"/>
        <v>43.300000000000011</v>
      </c>
      <c r="E98" s="33">
        <v>231.9</v>
      </c>
      <c r="F98" s="18">
        <f t="shared" si="31"/>
        <v>32.900000000000006</v>
      </c>
      <c r="G98" s="52">
        <f t="shared" si="32"/>
        <v>10.400000000000006</v>
      </c>
      <c r="H98" s="64"/>
      <c r="I98" s="64">
        <f t="shared" ref="I98" si="41">SUM(D98:D103)</f>
        <v>250.09999999999974</v>
      </c>
      <c r="J98" s="64">
        <f t="shared" ref="J98" si="42">SUM(F98:F103)</f>
        <v>217</v>
      </c>
      <c r="K98" s="64">
        <f>(SUM(G98:G103))+H98</f>
        <v>33.099999999999753</v>
      </c>
      <c r="L98" s="4"/>
    </row>
    <row r="99" spans="1:12" x14ac:dyDescent="0.25">
      <c r="A99" s="80"/>
      <c r="B99" s="14" t="s">
        <v>15</v>
      </c>
      <c r="C99" s="51">
        <v>1631.9</v>
      </c>
      <c r="D99" s="18">
        <f t="shared" si="30"/>
        <v>43</v>
      </c>
      <c r="E99" s="33">
        <v>815.8</v>
      </c>
      <c r="F99" s="18">
        <f t="shared" si="31"/>
        <v>28.899999999999977</v>
      </c>
      <c r="G99" s="52">
        <f t="shared" si="32"/>
        <v>14.100000000000023</v>
      </c>
      <c r="H99" s="65"/>
      <c r="I99" s="65"/>
      <c r="J99" s="65"/>
      <c r="K99" s="65"/>
      <c r="L99" s="4"/>
    </row>
    <row r="100" spans="1:12" x14ac:dyDescent="0.25">
      <c r="A100" s="80"/>
      <c r="B100" s="14" t="s">
        <v>16</v>
      </c>
      <c r="C100" s="51">
        <v>1088.7</v>
      </c>
      <c r="D100" s="18">
        <f t="shared" si="30"/>
        <v>58.5</v>
      </c>
      <c r="E100" s="33">
        <v>877</v>
      </c>
      <c r="F100" s="18">
        <f t="shared" si="31"/>
        <v>55</v>
      </c>
      <c r="G100" s="52">
        <f t="shared" si="32"/>
        <v>3.5</v>
      </c>
      <c r="H100" s="65"/>
      <c r="I100" s="65"/>
      <c r="J100" s="65"/>
      <c r="K100" s="65"/>
      <c r="L100" s="4"/>
    </row>
    <row r="101" spans="1:12" x14ac:dyDescent="0.25">
      <c r="A101" s="80"/>
      <c r="B101" s="14" t="s">
        <v>17</v>
      </c>
      <c r="C101" s="51">
        <v>807</v>
      </c>
      <c r="D101" s="18">
        <f t="shared" si="30"/>
        <v>62</v>
      </c>
      <c r="E101" s="33">
        <v>677</v>
      </c>
      <c r="F101" s="18">
        <f t="shared" si="31"/>
        <v>62</v>
      </c>
      <c r="G101" s="52">
        <f t="shared" si="32"/>
        <v>0</v>
      </c>
      <c r="H101" s="65"/>
      <c r="I101" s="65"/>
      <c r="J101" s="65"/>
      <c r="K101" s="65"/>
      <c r="L101" s="4"/>
    </row>
    <row r="102" spans="1:12" x14ac:dyDescent="0.25">
      <c r="A102" s="80"/>
      <c r="B102" s="14" t="s">
        <v>18</v>
      </c>
      <c r="C102" s="51">
        <v>3027.6</v>
      </c>
      <c r="D102" s="18">
        <f t="shared" si="30"/>
        <v>43.299999999999727</v>
      </c>
      <c r="E102" s="33">
        <v>116.7</v>
      </c>
      <c r="F102" s="18">
        <f t="shared" si="31"/>
        <v>38.200000000000003</v>
      </c>
      <c r="G102" s="52">
        <f t="shared" si="32"/>
        <v>5.0999999999997243</v>
      </c>
      <c r="H102" s="65"/>
      <c r="I102" s="65"/>
      <c r="J102" s="65"/>
      <c r="K102" s="65"/>
      <c r="L102" s="4"/>
    </row>
    <row r="103" spans="1:12" ht="15.75" thickBot="1" x14ac:dyDescent="0.3">
      <c r="A103" s="80"/>
      <c r="B103" s="21" t="s">
        <v>20</v>
      </c>
      <c r="C103" s="51">
        <v>0</v>
      </c>
      <c r="D103" s="18">
        <f t="shared" si="30"/>
        <v>0</v>
      </c>
      <c r="E103" s="33">
        <v>0</v>
      </c>
      <c r="F103" s="18">
        <f t="shared" si="31"/>
        <v>0</v>
      </c>
      <c r="G103" s="52">
        <f t="shared" si="32"/>
        <v>0</v>
      </c>
      <c r="H103" s="66"/>
      <c r="I103" s="66"/>
      <c r="J103" s="66"/>
      <c r="K103" s="66"/>
      <c r="L103" s="4"/>
    </row>
    <row r="104" spans="1:12" x14ac:dyDescent="0.25">
      <c r="A104" s="80">
        <v>41382</v>
      </c>
      <c r="B104" s="14" t="s">
        <v>14</v>
      </c>
      <c r="C104" s="51">
        <v>304.8</v>
      </c>
      <c r="D104" s="18">
        <f>IF(C104=0,0,C104-C98)</f>
        <v>49</v>
      </c>
      <c r="E104" s="33">
        <v>276.2</v>
      </c>
      <c r="F104" s="18">
        <f t="shared" si="31"/>
        <v>44.299999999999983</v>
      </c>
      <c r="G104" s="52">
        <f t="shared" si="32"/>
        <v>4.7000000000000171</v>
      </c>
      <c r="H104" s="64"/>
      <c r="I104" s="64">
        <f t="shared" ref="I104" si="43">SUM(D104:D109)</f>
        <v>281.39999999999998</v>
      </c>
      <c r="J104" s="64">
        <f t="shared" ref="J104" si="44">SUM(F104:F109)</f>
        <v>263.60000000000008</v>
      </c>
      <c r="K104" s="64">
        <f>(SUM(G104:G109))+H104</f>
        <v>17.799999999999926</v>
      </c>
      <c r="L104" s="4"/>
    </row>
    <row r="105" spans="1:12" x14ac:dyDescent="0.25">
      <c r="A105" s="80"/>
      <c r="B105" s="14" t="s">
        <v>15</v>
      </c>
      <c r="C105" s="51">
        <v>1677.5</v>
      </c>
      <c r="D105" s="18">
        <f t="shared" si="30"/>
        <v>45.599999999999909</v>
      </c>
      <c r="E105" s="33">
        <v>856.7</v>
      </c>
      <c r="F105" s="18">
        <f t="shared" si="31"/>
        <v>40.900000000000091</v>
      </c>
      <c r="G105" s="52">
        <f t="shared" si="32"/>
        <v>4.6999999999998181</v>
      </c>
      <c r="H105" s="65"/>
      <c r="I105" s="65"/>
      <c r="J105" s="65"/>
      <c r="K105" s="65"/>
      <c r="L105" s="4"/>
    </row>
    <row r="106" spans="1:12" x14ac:dyDescent="0.25">
      <c r="A106" s="80"/>
      <c r="B106" s="14" t="s">
        <v>16</v>
      </c>
      <c r="C106" s="51">
        <v>1131.7</v>
      </c>
      <c r="D106" s="18">
        <f t="shared" si="30"/>
        <v>43</v>
      </c>
      <c r="E106" s="33">
        <v>920</v>
      </c>
      <c r="F106" s="18">
        <f t="shared" si="31"/>
        <v>43</v>
      </c>
      <c r="G106" s="52">
        <f t="shared" si="32"/>
        <v>0</v>
      </c>
      <c r="H106" s="65"/>
      <c r="I106" s="65"/>
      <c r="J106" s="65"/>
      <c r="K106" s="65"/>
      <c r="L106" s="4"/>
    </row>
    <row r="107" spans="1:12" x14ac:dyDescent="0.25">
      <c r="A107" s="80"/>
      <c r="B107" s="14" t="s">
        <v>17</v>
      </c>
      <c r="C107" s="51">
        <v>868</v>
      </c>
      <c r="D107" s="18">
        <f t="shared" si="30"/>
        <v>61</v>
      </c>
      <c r="E107" s="33">
        <v>735</v>
      </c>
      <c r="F107" s="18">
        <f t="shared" si="31"/>
        <v>58</v>
      </c>
      <c r="G107" s="52">
        <f t="shared" si="32"/>
        <v>3</v>
      </c>
      <c r="H107" s="65"/>
      <c r="I107" s="65"/>
      <c r="J107" s="65"/>
      <c r="K107" s="65"/>
      <c r="L107" s="4"/>
    </row>
    <row r="108" spans="1:12" x14ac:dyDescent="0.25">
      <c r="A108" s="80"/>
      <c r="B108" s="14" t="s">
        <v>18</v>
      </c>
      <c r="C108" s="51">
        <v>3070.5</v>
      </c>
      <c r="D108" s="18">
        <f t="shared" si="30"/>
        <v>42.900000000000091</v>
      </c>
      <c r="E108" s="33">
        <v>156</v>
      </c>
      <c r="F108" s="18">
        <f t="shared" si="31"/>
        <v>39.299999999999997</v>
      </c>
      <c r="G108" s="52">
        <f t="shared" si="32"/>
        <v>3.6000000000000938</v>
      </c>
      <c r="H108" s="65"/>
      <c r="I108" s="65"/>
      <c r="J108" s="65"/>
      <c r="K108" s="65"/>
      <c r="L108" s="4"/>
    </row>
    <row r="109" spans="1:12" ht="15.75" thickBot="1" x14ac:dyDescent="0.3">
      <c r="A109" s="80"/>
      <c r="B109" s="21" t="s">
        <v>20</v>
      </c>
      <c r="C109" s="51">
        <v>39.9</v>
      </c>
      <c r="D109" s="18">
        <f t="shared" si="30"/>
        <v>39.9</v>
      </c>
      <c r="E109" s="33">
        <v>38.1</v>
      </c>
      <c r="F109" s="18">
        <f t="shared" si="31"/>
        <v>38.1</v>
      </c>
      <c r="G109" s="52">
        <f t="shared" si="32"/>
        <v>1.7999999999999972</v>
      </c>
      <c r="H109" s="66"/>
      <c r="I109" s="66"/>
      <c r="J109" s="66"/>
      <c r="K109" s="66"/>
      <c r="L109" s="4"/>
    </row>
    <row r="110" spans="1:12" x14ac:dyDescent="0.25">
      <c r="A110" s="80">
        <v>41383</v>
      </c>
      <c r="B110" s="14" t="s">
        <v>14</v>
      </c>
      <c r="C110" s="51">
        <v>353.7</v>
      </c>
      <c r="D110" s="18">
        <f t="shared" si="30"/>
        <v>48.899999999999977</v>
      </c>
      <c r="E110" s="33">
        <v>322.2</v>
      </c>
      <c r="F110" s="18">
        <f t="shared" si="31"/>
        <v>46</v>
      </c>
      <c r="G110" s="52">
        <f t="shared" si="32"/>
        <v>2.8999999999999773</v>
      </c>
      <c r="H110" s="64">
        <v>1.72</v>
      </c>
      <c r="I110" s="64">
        <f t="shared" ref="I110" si="45">SUM(D110:D115)</f>
        <v>290.40000000000003</v>
      </c>
      <c r="J110" s="64">
        <f t="shared" ref="J110" si="46">SUM(F110:F115)</f>
        <v>270.39999999999992</v>
      </c>
      <c r="K110" s="64">
        <f>(SUM(G110:G115))+H110</f>
        <v>21.720000000000127</v>
      </c>
      <c r="L110" s="4"/>
    </row>
    <row r="111" spans="1:12" x14ac:dyDescent="0.25">
      <c r="A111" s="80"/>
      <c r="B111" s="14" t="s">
        <v>15</v>
      </c>
      <c r="C111" s="51">
        <v>1722</v>
      </c>
      <c r="D111" s="18">
        <f t="shared" si="30"/>
        <v>44.5</v>
      </c>
      <c r="E111" s="33">
        <v>898.3</v>
      </c>
      <c r="F111" s="18">
        <f t="shared" si="31"/>
        <v>41.599999999999909</v>
      </c>
      <c r="G111" s="52">
        <f t="shared" si="32"/>
        <v>2.9000000000000909</v>
      </c>
      <c r="H111" s="65"/>
      <c r="I111" s="65"/>
      <c r="J111" s="65"/>
      <c r="K111" s="65"/>
      <c r="L111" s="4"/>
    </row>
    <row r="112" spans="1:12" x14ac:dyDescent="0.25">
      <c r="A112" s="80"/>
      <c r="B112" s="14" t="s">
        <v>16</v>
      </c>
      <c r="C112" s="51">
        <v>1177.5999999999999</v>
      </c>
      <c r="D112" s="18">
        <f t="shared" si="30"/>
        <v>45.899999999999864</v>
      </c>
      <c r="E112" s="33">
        <v>962</v>
      </c>
      <c r="F112" s="18">
        <f t="shared" si="31"/>
        <v>42</v>
      </c>
      <c r="G112" s="52">
        <f t="shared" si="32"/>
        <v>3.8999999999998636</v>
      </c>
      <c r="H112" s="65"/>
      <c r="I112" s="65"/>
      <c r="J112" s="65"/>
      <c r="K112" s="65"/>
      <c r="L112" s="4"/>
    </row>
    <row r="113" spans="1:12" x14ac:dyDescent="0.25">
      <c r="A113" s="80"/>
      <c r="B113" s="14" t="s">
        <v>17</v>
      </c>
      <c r="C113" s="51">
        <v>929</v>
      </c>
      <c r="D113" s="18">
        <f t="shared" si="30"/>
        <v>61</v>
      </c>
      <c r="E113" s="33">
        <v>790</v>
      </c>
      <c r="F113" s="18">
        <f t="shared" si="31"/>
        <v>55</v>
      </c>
      <c r="G113" s="52">
        <f t="shared" si="32"/>
        <v>6</v>
      </c>
      <c r="H113" s="65"/>
      <c r="I113" s="65"/>
      <c r="J113" s="65"/>
      <c r="K113" s="65"/>
      <c r="L113" s="4"/>
    </row>
    <row r="114" spans="1:12" x14ac:dyDescent="0.25">
      <c r="A114" s="80"/>
      <c r="B114" s="14" t="s">
        <v>18</v>
      </c>
      <c r="C114" s="51">
        <v>3114.8</v>
      </c>
      <c r="D114" s="18">
        <f t="shared" si="30"/>
        <v>44.300000000000182</v>
      </c>
      <c r="E114" s="33">
        <v>196.6</v>
      </c>
      <c r="F114" s="18">
        <f t="shared" si="31"/>
        <v>40.599999999999994</v>
      </c>
      <c r="G114" s="52">
        <f t="shared" si="32"/>
        <v>3.7000000000001876</v>
      </c>
      <c r="H114" s="65"/>
      <c r="I114" s="65"/>
      <c r="J114" s="65"/>
      <c r="K114" s="65"/>
      <c r="L114" s="4"/>
    </row>
    <row r="115" spans="1:12" ht="15.75" thickBot="1" x14ac:dyDescent="0.3">
      <c r="A115" s="80"/>
      <c r="B115" s="21" t="s">
        <v>20</v>
      </c>
      <c r="C115" s="51">
        <v>85.7</v>
      </c>
      <c r="D115" s="18">
        <f t="shared" si="30"/>
        <v>45.800000000000004</v>
      </c>
      <c r="E115" s="33">
        <v>83.3</v>
      </c>
      <c r="F115" s="18">
        <f t="shared" si="31"/>
        <v>45.199999999999996</v>
      </c>
      <c r="G115" s="52">
        <f t="shared" si="32"/>
        <v>0.60000000000000853</v>
      </c>
      <c r="H115" s="66"/>
      <c r="I115" s="66"/>
      <c r="J115" s="66"/>
      <c r="K115" s="66"/>
      <c r="L115" s="4"/>
    </row>
    <row r="116" spans="1:12" x14ac:dyDescent="0.25">
      <c r="A116" s="80">
        <v>41384</v>
      </c>
      <c r="B116" s="14" t="s">
        <v>14</v>
      </c>
      <c r="C116" s="51">
        <v>353.7</v>
      </c>
      <c r="D116" s="18">
        <f t="shared" si="30"/>
        <v>0</v>
      </c>
      <c r="E116" s="33">
        <v>322.2</v>
      </c>
      <c r="F116" s="18">
        <f t="shared" si="31"/>
        <v>0</v>
      </c>
      <c r="G116" s="52">
        <f t="shared" si="32"/>
        <v>0</v>
      </c>
      <c r="H116" s="64"/>
      <c r="I116" s="64">
        <f t="shared" ref="I116" si="47">SUM(D116:D121)</f>
        <v>230.59999999999985</v>
      </c>
      <c r="J116" s="64">
        <f t="shared" ref="J116" si="48">SUM(F116:F121)</f>
        <v>198.8</v>
      </c>
      <c r="K116" s="64">
        <f>(SUM(G116:G121))+H116</f>
        <v>31.799999999999869</v>
      </c>
      <c r="L116" s="4"/>
    </row>
    <row r="117" spans="1:12" x14ac:dyDescent="0.25">
      <c r="A117" s="80"/>
      <c r="B117" s="14" t="s">
        <v>15</v>
      </c>
      <c r="C117" s="51">
        <v>1757.9</v>
      </c>
      <c r="D117" s="18">
        <f t="shared" si="30"/>
        <v>35.900000000000091</v>
      </c>
      <c r="E117" s="33">
        <v>915.3</v>
      </c>
      <c r="F117" s="18">
        <f t="shared" si="31"/>
        <v>17</v>
      </c>
      <c r="G117" s="52">
        <f t="shared" si="32"/>
        <v>18.900000000000091</v>
      </c>
      <c r="H117" s="65"/>
      <c r="I117" s="65"/>
      <c r="J117" s="65"/>
      <c r="K117" s="65"/>
      <c r="L117" s="4"/>
    </row>
    <row r="118" spans="1:12" x14ac:dyDescent="0.25">
      <c r="A118" s="80"/>
      <c r="B118" s="14" t="s">
        <v>16</v>
      </c>
      <c r="C118" s="51">
        <v>1225.7</v>
      </c>
      <c r="D118" s="18">
        <f t="shared" si="30"/>
        <v>48.100000000000136</v>
      </c>
      <c r="E118" s="33">
        <v>1008</v>
      </c>
      <c r="F118" s="18">
        <f t="shared" si="31"/>
        <v>46</v>
      </c>
      <c r="G118" s="52">
        <f t="shared" si="32"/>
        <v>2.1000000000001364</v>
      </c>
      <c r="H118" s="65"/>
      <c r="I118" s="65"/>
      <c r="J118" s="65"/>
      <c r="K118" s="65"/>
      <c r="L118" s="4"/>
    </row>
    <row r="119" spans="1:12" x14ac:dyDescent="0.25">
      <c r="A119" s="80"/>
      <c r="B119" s="14" t="s">
        <v>17</v>
      </c>
      <c r="C119" s="51">
        <v>974</v>
      </c>
      <c r="D119" s="18">
        <f t="shared" si="30"/>
        <v>45</v>
      </c>
      <c r="E119" s="33">
        <v>832</v>
      </c>
      <c r="F119" s="18">
        <f t="shared" si="31"/>
        <v>42</v>
      </c>
      <c r="G119" s="52">
        <f t="shared" si="32"/>
        <v>3</v>
      </c>
      <c r="H119" s="65"/>
      <c r="I119" s="65"/>
      <c r="J119" s="65"/>
      <c r="K119" s="65"/>
      <c r="L119" s="4"/>
    </row>
    <row r="120" spans="1:12" x14ac:dyDescent="0.25">
      <c r="A120" s="80"/>
      <c r="B120" s="14" t="s">
        <v>18</v>
      </c>
      <c r="C120" s="51">
        <v>3158.2</v>
      </c>
      <c r="D120" s="18">
        <f t="shared" si="30"/>
        <v>43.399999999999636</v>
      </c>
      <c r="E120" s="33">
        <v>233.1</v>
      </c>
      <c r="F120" s="18">
        <f t="shared" si="31"/>
        <v>36.5</v>
      </c>
      <c r="G120" s="52">
        <f t="shared" si="32"/>
        <v>6.8999999999996362</v>
      </c>
      <c r="H120" s="65"/>
      <c r="I120" s="65"/>
      <c r="J120" s="65"/>
      <c r="K120" s="65"/>
      <c r="L120" s="4"/>
    </row>
    <row r="121" spans="1:12" ht="15.75" thickBot="1" x14ac:dyDescent="0.3">
      <c r="A121" s="80"/>
      <c r="B121" s="21" t="s">
        <v>20</v>
      </c>
      <c r="C121" s="51">
        <v>143.9</v>
      </c>
      <c r="D121" s="18">
        <f t="shared" si="30"/>
        <v>58.2</v>
      </c>
      <c r="E121" s="33">
        <v>140.6</v>
      </c>
      <c r="F121" s="18">
        <f t="shared" si="31"/>
        <v>57.3</v>
      </c>
      <c r="G121" s="52">
        <f t="shared" si="32"/>
        <v>0.90000000000000568</v>
      </c>
      <c r="H121" s="66"/>
      <c r="I121" s="66"/>
      <c r="J121" s="66"/>
      <c r="K121" s="66"/>
      <c r="L121" s="4"/>
    </row>
    <row r="122" spans="1:12" x14ac:dyDescent="0.25">
      <c r="A122" s="80">
        <v>41385</v>
      </c>
      <c r="B122" s="14" t="s">
        <v>14</v>
      </c>
      <c r="C122" s="51">
        <v>449.4</v>
      </c>
      <c r="D122" s="18">
        <f t="shared" si="30"/>
        <v>95.699999999999989</v>
      </c>
      <c r="E122" s="33">
        <v>413.6</v>
      </c>
      <c r="F122" s="18">
        <f t="shared" si="31"/>
        <v>91.400000000000034</v>
      </c>
      <c r="G122" s="52">
        <f t="shared" si="32"/>
        <v>4.2999999999999545</v>
      </c>
      <c r="H122" s="64"/>
      <c r="I122" s="64">
        <f t="shared" ref="I122" si="49">SUM(D122:D127)</f>
        <v>300.60000000000008</v>
      </c>
      <c r="J122" s="64">
        <f t="shared" ref="J122" si="50">SUM(F122:F127)</f>
        <v>267.20000000000005</v>
      </c>
      <c r="K122" s="64">
        <f>(SUM(G122:G127))+H122</f>
        <v>33.400000000000034</v>
      </c>
      <c r="L122" s="4"/>
    </row>
    <row r="123" spans="1:12" x14ac:dyDescent="0.25">
      <c r="A123" s="80"/>
      <c r="B123" s="14" t="s">
        <v>15</v>
      </c>
      <c r="C123" s="51">
        <v>1799.2</v>
      </c>
      <c r="D123" s="18">
        <f t="shared" si="30"/>
        <v>41.299999999999955</v>
      </c>
      <c r="E123" s="33">
        <v>936.8</v>
      </c>
      <c r="F123" s="18">
        <f t="shared" si="31"/>
        <v>21.5</v>
      </c>
      <c r="G123" s="52">
        <f t="shared" si="32"/>
        <v>19.799999999999955</v>
      </c>
      <c r="H123" s="65"/>
      <c r="I123" s="65"/>
      <c r="J123" s="65"/>
      <c r="K123" s="65"/>
      <c r="L123" s="4"/>
    </row>
    <row r="124" spans="1:12" x14ac:dyDescent="0.25">
      <c r="A124" s="80"/>
      <c r="B124" s="14" t="s">
        <v>16</v>
      </c>
      <c r="C124" s="51">
        <v>1273</v>
      </c>
      <c r="D124" s="18">
        <f t="shared" si="30"/>
        <v>47.299999999999955</v>
      </c>
      <c r="E124" s="33">
        <v>1055</v>
      </c>
      <c r="F124" s="18">
        <f t="shared" si="31"/>
        <v>47</v>
      </c>
      <c r="G124" s="52">
        <f t="shared" si="32"/>
        <v>0.29999999999995453</v>
      </c>
      <c r="H124" s="65"/>
      <c r="I124" s="65"/>
      <c r="J124" s="65"/>
      <c r="K124" s="65"/>
      <c r="L124" s="4"/>
    </row>
    <row r="125" spans="1:12" x14ac:dyDescent="0.25">
      <c r="A125" s="80"/>
      <c r="B125" s="14" t="s">
        <v>17</v>
      </c>
      <c r="C125" s="51">
        <v>1018</v>
      </c>
      <c r="D125" s="18">
        <f t="shared" si="30"/>
        <v>44</v>
      </c>
      <c r="E125" s="33">
        <v>870</v>
      </c>
      <c r="F125" s="18">
        <f t="shared" si="31"/>
        <v>38</v>
      </c>
      <c r="G125" s="52">
        <f t="shared" si="32"/>
        <v>6</v>
      </c>
      <c r="H125" s="65"/>
      <c r="I125" s="65"/>
      <c r="J125" s="65"/>
      <c r="K125" s="65"/>
      <c r="L125" s="4"/>
    </row>
    <row r="126" spans="1:12" x14ac:dyDescent="0.25">
      <c r="A126" s="80"/>
      <c r="B126" s="14" t="s">
        <v>18</v>
      </c>
      <c r="C126" s="51">
        <v>3201.5</v>
      </c>
      <c r="D126" s="18">
        <f t="shared" si="30"/>
        <v>43.300000000000182</v>
      </c>
      <c r="E126" s="33">
        <v>274</v>
      </c>
      <c r="F126" s="18">
        <f t="shared" si="31"/>
        <v>40.900000000000006</v>
      </c>
      <c r="G126" s="52">
        <f t="shared" si="32"/>
        <v>2.4000000000001762</v>
      </c>
      <c r="H126" s="65"/>
      <c r="I126" s="65"/>
      <c r="J126" s="65"/>
      <c r="K126" s="65"/>
      <c r="L126" s="4"/>
    </row>
    <row r="127" spans="1:12" ht="15.75" thickBot="1" x14ac:dyDescent="0.3">
      <c r="A127" s="80"/>
      <c r="B127" s="21" t="s">
        <v>20</v>
      </c>
      <c r="C127" s="51">
        <v>172.9</v>
      </c>
      <c r="D127" s="18">
        <f t="shared" si="30"/>
        <v>29</v>
      </c>
      <c r="E127" s="33">
        <v>169</v>
      </c>
      <c r="F127" s="18">
        <f t="shared" si="31"/>
        <v>28.400000000000006</v>
      </c>
      <c r="G127" s="52">
        <f t="shared" si="32"/>
        <v>0.59999999999999432</v>
      </c>
      <c r="H127" s="66"/>
      <c r="I127" s="66"/>
      <c r="J127" s="66"/>
      <c r="K127" s="66"/>
      <c r="L127" s="4"/>
    </row>
    <row r="128" spans="1:12" x14ac:dyDescent="0.25">
      <c r="A128" s="80">
        <v>41386</v>
      </c>
      <c r="B128" s="14" t="s">
        <v>14</v>
      </c>
      <c r="C128" s="51">
        <v>497.2</v>
      </c>
      <c r="D128" s="18">
        <f t="shared" si="30"/>
        <v>47.800000000000011</v>
      </c>
      <c r="E128" s="33">
        <v>457.9</v>
      </c>
      <c r="F128" s="18">
        <f t="shared" si="31"/>
        <v>44.299999999999955</v>
      </c>
      <c r="G128" s="52">
        <f t="shared" si="32"/>
        <v>3.5000000000000568</v>
      </c>
      <c r="H128" s="64"/>
      <c r="I128" s="64">
        <f t="shared" ref="I128" si="51">SUM(D128:D133)</f>
        <v>292.49999999999983</v>
      </c>
      <c r="J128" s="64">
        <f t="shared" ref="J128" si="52">SUM(F128:F133)</f>
        <v>271.2</v>
      </c>
      <c r="K128" s="64">
        <f>(SUM(G128:G133))+H128</f>
        <v>21.299999999999841</v>
      </c>
      <c r="L128" s="4"/>
    </row>
    <row r="129" spans="1:12" x14ac:dyDescent="0.25">
      <c r="A129" s="80"/>
      <c r="B129" s="14" t="s">
        <v>15</v>
      </c>
      <c r="C129" s="51">
        <v>1841.3</v>
      </c>
      <c r="D129" s="18">
        <f t="shared" si="30"/>
        <v>42.099999999999909</v>
      </c>
      <c r="E129" s="33">
        <v>967.9</v>
      </c>
      <c r="F129" s="18">
        <f t="shared" si="31"/>
        <v>31.100000000000023</v>
      </c>
      <c r="G129" s="52">
        <f t="shared" si="32"/>
        <v>10.999999999999886</v>
      </c>
      <c r="H129" s="65"/>
      <c r="I129" s="65"/>
      <c r="J129" s="65"/>
      <c r="K129" s="65"/>
      <c r="L129" s="4"/>
    </row>
    <row r="130" spans="1:12" x14ac:dyDescent="0.25">
      <c r="A130" s="80"/>
      <c r="B130" s="14" t="s">
        <v>16</v>
      </c>
      <c r="C130" s="51">
        <v>1321</v>
      </c>
      <c r="D130" s="18">
        <f t="shared" si="30"/>
        <v>48</v>
      </c>
      <c r="E130" s="33">
        <v>1100</v>
      </c>
      <c r="F130" s="18">
        <f t="shared" si="31"/>
        <v>45</v>
      </c>
      <c r="G130" s="52">
        <f t="shared" si="32"/>
        <v>3</v>
      </c>
      <c r="H130" s="65"/>
      <c r="I130" s="65"/>
      <c r="J130" s="65"/>
      <c r="K130" s="65"/>
      <c r="L130" s="4"/>
    </row>
    <row r="131" spans="1:12" x14ac:dyDescent="0.25">
      <c r="A131" s="80"/>
      <c r="B131" s="14" t="s">
        <v>17</v>
      </c>
      <c r="C131" s="51">
        <v>1066</v>
      </c>
      <c r="D131" s="18">
        <f t="shared" si="30"/>
        <v>48</v>
      </c>
      <c r="E131" s="33">
        <v>918</v>
      </c>
      <c r="F131" s="18">
        <f t="shared" si="31"/>
        <v>48</v>
      </c>
      <c r="G131" s="52">
        <f t="shared" si="32"/>
        <v>0</v>
      </c>
      <c r="H131" s="65"/>
      <c r="I131" s="65"/>
      <c r="J131" s="65"/>
      <c r="K131" s="65"/>
      <c r="L131" s="4"/>
    </row>
    <row r="132" spans="1:12" x14ac:dyDescent="0.25">
      <c r="A132" s="80"/>
      <c r="B132" s="14" t="s">
        <v>18</v>
      </c>
      <c r="C132" s="51">
        <v>3233.6</v>
      </c>
      <c r="D132" s="18">
        <f t="shared" si="30"/>
        <v>32.099999999999909</v>
      </c>
      <c r="E132" s="33">
        <v>305.5</v>
      </c>
      <c r="F132" s="18">
        <f t="shared" si="31"/>
        <v>31.5</v>
      </c>
      <c r="G132" s="52">
        <f t="shared" si="32"/>
        <v>0.59999999999990905</v>
      </c>
      <c r="H132" s="65"/>
      <c r="I132" s="65"/>
      <c r="J132" s="65"/>
      <c r="K132" s="65"/>
      <c r="L132" s="4"/>
    </row>
    <row r="133" spans="1:12" ht="15.75" thickBot="1" x14ac:dyDescent="0.3">
      <c r="A133" s="80"/>
      <c r="B133" s="21" t="s">
        <v>20</v>
      </c>
      <c r="C133" s="51">
        <v>247.4</v>
      </c>
      <c r="D133" s="18">
        <f t="shared" si="30"/>
        <v>74.5</v>
      </c>
      <c r="E133" s="33">
        <v>240.3</v>
      </c>
      <c r="F133" s="18">
        <f t="shared" si="31"/>
        <v>71.300000000000011</v>
      </c>
      <c r="G133" s="52">
        <f t="shared" si="32"/>
        <v>3.1999999999999886</v>
      </c>
      <c r="H133" s="66"/>
      <c r="I133" s="66"/>
      <c r="J133" s="66"/>
      <c r="K133" s="66"/>
      <c r="L133" s="4"/>
    </row>
    <row r="134" spans="1:12" x14ac:dyDescent="0.25">
      <c r="A134" s="80">
        <v>41387</v>
      </c>
      <c r="B134" s="14" t="s">
        <v>14</v>
      </c>
      <c r="C134" s="51">
        <v>544.20000000000005</v>
      </c>
      <c r="D134" s="18">
        <f t="shared" si="30"/>
        <v>47.000000000000057</v>
      </c>
      <c r="E134" s="33">
        <v>504.8</v>
      </c>
      <c r="F134" s="18">
        <f t="shared" si="31"/>
        <v>46.900000000000034</v>
      </c>
      <c r="G134" s="52">
        <f t="shared" si="32"/>
        <v>0.10000000000002274</v>
      </c>
      <c r="H134" s="64">
        <v>1.72</v>
      </c>
      <c r="I134" s="64">
        <f t="shared" ref="I134" si="53">SUM(D134:D139)</f>
        <v>191.70000000000024</v>
      </c>
      <c r="J134" s="64">
        <f t="shared" ref="J134" si="54">SUM(F134:F139)</f>
        <v>144.40000000000009</v>
      </c>
      <c r="K134" s="64">
        <f>(SUM(G134:G139))+H134</f>
        <v>49.020000000000152</v>
      </c>
      <c r="L134" s="4"/>
    </row>
    <row r="135" spans="1:12" x14ac:dyDescent="0.25">
      <c r="A135" s="80"/>
      <c r="B135" s="14" t="s">
        <v>15</v>
      </c>
      <c r="C135" s="51">
        <v>1857.7</v>
      </c>
      <c r="D135" s="18">
        <f t="shared" si="30"/>
        <v>16.400000000000091</v>
      </c>
      <c r="E135" s="33">
        <v>975.7</v>
      </c>
      <c r="F135" s="18">
        <f t="shared" si="31"/>
        <v>7.8000000000000682</v>
      </c>
      <c r="G135" s="52">
        <f t="shared" si="32"/>
        <v>8.6000000000000227</v>
      </c>
      <c r="H135" s="65"/>
      <c r="I135" s="65"/>
      <c r="J135" s="65"/>
      <c r="K135" s="65"/>
      <c r="L135" s="4"/>
    </row>
    <row r="136" spans="1:12" x14ac:dyDescent="0.25">
      <c r="A136" s="80"/>
      <c r="B136" s="14" t="s">
        <v>16</v>
      </c>
      <c r="C136" s="51">
        <v>1321</v>
      </c>
      <c r="D136" s="18">
        <f t="shared" si="30"/>
        <v>0</v>
      </c>
      <c r="E136" s="33">
        <v>1100</v>
      </c>
      <c r="F136" s="18">
        <f t="shared" si="31"/>
        <v>0</v>
      </c>
      <c r="G136" s="52">
        <f t="shared" si="32"/>
        <v>0</v>
      </c>
      <c r="H136" s="65"/>
      <c r="I136" s="65"/>
      <c r="J136" s="65"/>
      <c r="K136" s="65"/>
      <c r="L136" s="4"/>
    </row>
    <row r="137" spans="1:12" x14ac:dyDescent="0.25">
      <c r="A137" s="80"/>
      <c r="B137" s="14" t="s">
        <v>17</v>
      </c>
      <c r="C137" s="51">
        <v>1122</v>
      </c>
      <c r="D137" s="18">
        <f t="shared" ref="D137:D181" si="55">IF(C137=0,0,C137-C131)</f>
        <v>56</v>
      </c>
      <c r="E137" s="33">
        <v>974</v>
      </c>
      <c r="F137" s="18">
        <f t="shared" si="31"/>
        <v>56</v>
      </c>
      <c r="G137" s="52">
        <f t="shared" si="32"/>
        <v>0</v>
      </c>
      <c r="H137" s="65"/>
      <c r="I137" s="65"/>
      <c r="J137" s="65"/>
      <c r="K137" s="65"/>
      <c r="L137" s="4"/>
    </row>
    <row r="138" spans="1:12" x14ac:dyDescent="0.25">
      <c r="A138" s="80"/>
      <c r="B138" s="14" t="s">
        <v>18</v>
      </c>
      <c r="C138" s="51">
        <v>3276.5</v>
      </c>
      <c r="D138" s="18">
        <f t="shared" si="55"/>
        <v>42.900000000000091</v>
      </c>
      <c r="E138" s="33">
        <v>310.2</v>
      </c>
      <c r="F138" s="18">
        <f t="shared" ref="F138:F181" si="56">IF(E138=0,0,E138-E132)</f>
        <v>4.6999999999999886</v>
      </c>
      <c r="G138" s="52">
        <f t="shared" ref="G138:G181" si="57">D138-F138</f>
        <v>38.200000000000102</v>
      </c>
      <c r="H138" s="65"/>
      <c r="I138" s="65"/>
      <c r="J138" s="65"/>
      <c r="K138" s="65"/>
      <c r="L138" s="4"/>
    </row>
    <row r="139" spans="1:12" ht="15.75" thickBot="1" x14ac:dyDescent="0.3">
      <c r="A139" s="80"/>
      <c r="B139" s="21" t="s">
        <v>20</v>
      </c>
      <c r="C139" s="51">
        <v>276.8</v>
      </c>
      <c r="D139" s="18">
        <f t="shared" si="55"/>
        <v>29.400000000000006</v>
      </c>
      <c r="E139" s="33">
        <v>269.3</v>
      </c>
      <c r="F139" s="18">
        <f t="shared" si="56"/>
        <v>29</v>
      </c>
      <c r="G139" s="52">
        <f t="shared" si="57"/>
        <v>0.40000000000000568</v>
      </c>
      <c r="H139" s="66"/>
      <c r="I139" s="66"/>
      <c r="J139" s="66"/>
      <c r="K139" s="66"/>
      <c r="L139" s="4"/>
    </row>
    <row r="140" spans="1:12" x14ac:dyDescent="0.25">
      <c r="A140" s="80">
        <v>41388</v>
      </c>
      <c r="B140" s="14" t="s">
        <v>14</v>
      </c>
      <c r="C140" s="51">
        <v>590.79999999999995</v>
      </c>
      <c r="D140" s="18">
        <f t="shared" si="55"/>
        <v>46.599999999999909</v>
      </c>
      <c r="E140" s="33">
        <v>548.79999999999995</v>
      </c>
      <c r="F140" s="18">
        <f t="shared" si="56"/>
        <v>43.999999999999943</v>
      </c>
      <c r="G140" s="52">
        <f t="shared" si="57"/>
        <v>2.5999999999999659</v>
      </c>
      <c r="H140" s="64"/>
      <c r="I140" s="64">
        <f t="shared" ref="I140" si="58">SUM(D140:D145)</f>
        <v>258.19999999999976</v>
      </c>
      <c r="J140" s="64">
        <f t="shared" ref="J140" si="59">SUM(F140:F145)</f>
        <v>241.59999999999991</v>
      </c>
      <c r="K140" s="64">
        <f>(SUM(G140:G145))+H140</f>
        <v>16.599999999999852</v>
      </c>
      <c r="L140" s="4"/>
    </row>
    <row r="141" spans="1:12" x14ac:dyDescent="0.25">
      <c r="A141" s="80"/>
      <c r="B141" s="14" t="s">
        <v>15</v>
      </c>
      <c r="C141" s="51">
        <v>1881.6</v>
      </c>
      <c r="D141" s="18">
        <f t="shared" si="55"/>
        <v>23.899999999999864</v>
      </c>
      <c r="E141" s="33">
        <v>990.6</v>
      </c>
      <c r="F141" s="18">
        <f t="shared" si="56"/>
        <v>14.899999999999977</v>
      </c>
      <c r="G141" s="52">
        <f t="shared" si="57"/>
        <v>8.9999999999998863</v>
      </c>
      <c r="H141" s="65"/>
      <c r="I141" s="65"/>
      <c r="J141" s="65"/>
      <c r="K141" s="65"/>
      <c r="L141" s="4"/>
    </row>
    <row r="142" spans="1:12" x14ac:dyDescent="0.25">
      <c r="A142" s="80"/>
      <c r="B142" s="14" t="s">
        <v>16</v>
      </c>
      <c r="C142" s="51">
        <v>30.7</v>
      </c>
      <c r="D142" s="18">
        <v>35</v>
      </c>
      <c r="E142" s="33">
        <v>1134</v>
      </c>
      <c r="F142" s="18">
        <f t="shared" si="56"/>
        <v>34</v>
      </c>
      <c r="G142" s="52">
        <f t="shared" si="57"/>
        <v>1</v>
      </c>
      <c r="H142" s="65"/>
      <c r="I142" s="65"/>
      <c r="J142" s="65"/>
      <c r="K142" s="65"/>
      <c r="L142" s="4"/>
    </row>
    <row r="143" spans="1:12" x14ac:dyDescent="0.25">
      <c r="A143" s="80"/>
      <c r="B143" s="14" t="s">
        <v>17</v>
      </c>
      <c r="C143" s="51">
        <v>1170</v>
      </c>
      <c r="D143" s="18">
        <v>49</v>
      </c>
      <c r="E143" s="33">
        <v>1023</v>
      </c>
      <c r="F143" s="18">
        <f t="shared" si="56"/>
        <v>49</v>
      </c>
      <c r="G143" s="52">
        <f t="shared" si="57"/>
        <v>0</v>
      </c>
      <c r="H143" s="65"/>
      <c r="I143" s="65"/>
      <c r="J143" s="65"/>
      <c r="K143" s="65"/>
      <c r="L143" s="4"/>
    </row>
    <row r="144" spans="1:12" x14ac:dyDescent="0.25">
      <c r="A144" s="80"/>
      <c r="B144" s="14" t="s">
        <v>18</v>
      </c>
      <c r="C144" s="54">
        <v>3322</v>
      </c>
      <c r="D144" s="18">
        <f t="shared" si="55"/>
        <v>45.5</v>
      </c>
      <c r="E144" s="18">
        <v>353.9</v>
      </c>
      <c r="F144" s="18">
        <f t="shared" si="56"/>
        <v>43.699999999999989</v>
      </c>
      <c r="G144" s="52">
        <f t="shared" si="57"/>
        <v>1.8000000000000114</v>
      </c>
      <c r="H144" s="65"/>
      <c r="I144" s="65"/>
      <c r="J144" s="65"/>
      <c r="K144" s="65"/>
      <c r="L144" s="4"/>
    </row>
    <row r="145" spans="1:12" ht="15.75" thickBot="1" x14ac:dyDescent="0.3">
      <c r="A145" s="80"/>
      <c r="B145" s="21" t="s">
        <v>20</v>
      </c>
      <c r="C145" s="51">
        <v>335</v>
      </c>
      <c r="D145" s="18">
        <f t="shared" si="55"/>
        <v>58.199999999999989</v>
      </c>
      <c r="E145" s="33">
        <v>325.3</v>
      </c>
      <c r="F145" s="18">
        <f t="shared" si="56"/>
        <v>56</v>
      </c>
      <c r="G145" s="52">
        <f t="shared" si="57"/>
        <v>2.1999999999999886</v>
      </c>
      <c r="H145" s="66"/>
      <c r="I145" s="66"/>
      <c r="J145" s="66"/>
      <c r="K145" s="66"/>
      <c r="L145" s="4"/>
    </row>
    <row r="146" spans="1:12" x14ac:dyDescent="0.25">
      <c r="A146" s="80">
        <v>41389</v>
      </c>
      <c r="B146" s="14" t="s">
        <v>14</v>
      </c>
      <c r="C146" s="33">
        <v>637.20000000000005</v>
      </c>
      <c r="D146" s="18">
        <f t="shared" si="55"/>
        <v>46.400000000000091</v>
      </c>
      <c r="E146" s="33">
        <v>592.9</v>
      </c>
      <c r="F146" s="18">
        <f t="shared" si="56"/>
        <v>44.100000000000023</v>
      </c>
      <c r="G146" s="52">
        <f t="shared" si="57"/>
        <v>2.3000000000000682</v>
      </c>
      <c r="H146" s="64"/>
      <c r="I146" s="64">
        <f t="shared" ref="I146" si="60">SUM(D146:D151)</f>
        <v>284.39999999999992</v>
      </c>
      <c r="J146" s="64">
        <f t="shared" ref="J146" si="61">SUM(F146:F151)</f>
        <v>248.80000000000007</v>
      </c>
      <c r="K146" s="64">
        <f>(SUM(G146:G151))+H146</f>
        <v>35.599999999999866</v>
      </c>
      <c r="L146" s="4"/>
    </row>
    <row r="147" spans="1:12" x14ac:dyDescent="0.25">
      <c r="A147" s="80"/>
      <c r="B147" s="14" t="s">
        <v>15</v>
      </c>
      <c r="C147" s="51">
        <v>1908</v>
      </c>
      <c r="D147" s="18">
        <f t="shared" si="55"/>
        <v>26.400000000000091</v>
      </c>
      <c r="E147" s="33">
        <v>1015.5</v>
      </c>
      <c r="F147" s="18">
        <f t="shared" si="56"/>
        <v>24.899999999999977</v>
      </c>
      <c r="G147" s="52">
        <f t="shared" si="57"/>
        <v>1.5000000000001137</v>
      </c>
      <c r="H147" s="65"/>
      <c r="I147" s="65"/>
      <c r="J147" s="65"/>
      <c r="K147" s="65"/>
      <c r="L147" s="4"/>
    </row>
    <row r="148" spans="1:12" x14ac:dyDescent="0.25">
      <c r="A148" s="80"/>
      <c r="B148" s="14" t="s">
        <v>16</v>
      </c>
      <c r="C148" s="51">
        <v>87.6</v>
      </c>
      <c r="D148" s="18">
        <f>IF(C148=0,0,C148-C142)</f>
        <v>56.899999999999991</v>
      </c>
      <c r="E148" s="33">
        <v>1164</v>
      </c>
      <c r="F148" s="18">
        <f t="shared" si="56"/>
        <v>30</v>
      </c>
      <c r="G148" s="52">
        <f t="shared" si="57"/>
        <v>26.899999999999991</v>
      </c>
      <c r="H148" s="65"/>
      <c r="I148" s="65"/>
      <c r="J148" s="65"/>
      <c r="K148" s="65"/>
      <c r="L148" s="4"/>
    </row>
    <row r="149" spans="1:12" x14ac:dyDescent="0.25">
      <c r="A149" s="80"/>
      <c r="B149" s="14" t="s">
        <v>17</v>
      </c>
      <c r="C149" s="51">
        <v>1196.3</v>
      </c>
      <c r="D149" s="18">
        <f t="shared" si="55"/>
        <v>26.299999999999955</v>
      </c>
      <c r="E149" s="33">
        <v>1049.2</v>
      </c>
      <c r="F149" s="18">
        <f t="shared" si="56"/>
        <v>26.200000000000045</v>
      </c>
      <c r="G149" s="52">
        <f t="shared" si="57"/>
        <v>9.9999999999909051E-2</v>
      </c>
      <c r="H149" s="65"/>
      <c r="I149" s="65"/>
      <c r="J149" s="65"/>
      <c r="K149" s="65"/>
      <c r="L149" s="4"/>
    </row>
    <row r="150" spans="1:12" x14ac:dyDescent="0.25">
      <c r="A150" s="80"/>
      <c r="B150" s="14" t="s">
        <v>18</v>
      </c>
      <c r="C150" s="54">
        <v>3362.2</v>
      </c>
      <c r="D150" s="18">
        <f t="shared" si="55"/>
        <v>40.199999999999818</v>
      </c>
      <c r="E150" s="18">
        <v>393</v>
      </c>
      <c r="F150" s="18">
        <f t="shared" si="56"/>
        <v>39.100000000000023</v>
      </c>
      <c r="G150" s="52">
        <f t="shared" si="57"/>
        <v>1.0999999999997954</v>
      </c>
      <c r="H150" s="65"/>
      <c r="I150" s="65"/>
      <c r="J150" s="65"/>
      <c r="K150" s="65"/>
      <c r="L150" s="4"/>
    </row>
    <row r="151" spans="1:12" ht="15.75" thickBot="1" x14ac:dyDescent="0.3">
      <c r="A151" s="80"/>
      <c r="B151" s="21" t="s">
        <v>20</v>
      </c>
      <c r="C151" s="51">
        <v>423.2</v>
      </c>
      <c r="D151" s="18">
        <f t="shared" si="55"/>
        <v>88.199999999999989</v>
      </c>
      <c r="E151" s="33">
        <v>409.8</v>
      </c>
      <c r="F151" s="18">
        <f t="shared" si="56"/>
        <v>84.5</v>
      </c>
      <c r="G151" s="52">
        <f t="shared" si="57"/>
        <v>3.6999999999999886</v>
      </c>
      <c r="H151" s="66"/>
      <c r="I151" s="66"/>
      <c r="J151" s="66"/>
      <c r="K151" s="66"/>
      <c r="L151" s="4"/>
    </row>
    <row r="152" spans="1:12" x14ac:dyDescent="0.25">
      <c r="A152" s="80">
        <v>41390</v>
      </c>
      <c r="B152" s="14" t="s">
        <v>14</v>
      </c>
      <c r="C152" s="51">
        <v>683.1</v>
      </c>
      <c r="D152" s="18">
        <f t="shared" si="55"/>
        <v>45.899999999999977</v>
      </c>
      <c r="E152" s="33">
        <v>636.79999999999995</v>
      </c>
      <c r="F152" s="18">
        <f t="shared" si="56"/>
        <v>43.899999999999977</v>
      </c>
      <c r="G152" s="52">
        <f t="shared" si="57"/>
        <v>2</v>
      </c>
      <c r="H152" s="64"/>
      <c r="I152" s="64">
        <f>SUM(D152:D157)</f>
        <v>280.59999999999997</v>
      </c>
      <c r="J152" s="64">
        <f t="shared" ref="J152" si="62">SUM(F152:F157)</f>
        <v>244.89999999999981</v>
      </c>
      <c r="K152" s="64">
        <f>(SUM(G152:G157))+H152</f>
        <v>35.700000000000173</v>
      </c>
      <c r="L152" s="4"/>
    </row>
    <row r="153" spans="1:12" x14ac:dyDescent="0.25">
      <c r="A153" s="80"/>
      <c r="B153" s="14" t="s">
        <v>15</v>
      </c>
      <c r="C153" s="51">
        <v>1971.3</v>
      </c>
      <c r="D153" s="18">
        <f t="shared" si="55"/>
        <v>63.299999999999955</v>
      </c>
      <c r="E153" s="33">
        <v>1066.0999999999999</v>
      </c>
      <c r="F153" s="18">
        <f t="shared" si="56"/>
        <v>50.599999999999909</v>
      </c>
      <c r="G153" s="52">
        <f t="shared" si="57"/>
        <v>12.700000000000045</v>
      </c>
      <c r="H153" s="65"/>
      <c r="I153" s="65"/>
      <c r="J153" s="65"/>
      <c r="K153" s="65"/>
      <c r="L153" s="4"/>
    </row>
    <row r="154" spans="1:12" x14ac:dyDescent="0.25">
      <c r="A154" s="80"/>
      <c r="B154" s="14" t="s">
        <v>16</v>
      </c>
      <c r="C154" s="51">
        <v>144.1</v>
      </c>
      <c r="D154" s="18">
        <f t="shared" si="55"/>
        <v>56.5</v>
      </c>
      <c r="E154" s="33">
        <v>1212</v>
      </c>
      <c r="F154" s="18">
        <f t="shared" si="56"/>
        <v>48</v>
      </c>
      <c r="G154" s="52">
        <f t="shared" si="57"/>
        <v>8.5</v>
      </c>
      <c r="H154" s="65"/>
      <c r="I154" s="65"/>
      <c r="J154" s="65"/>
      <c r="K154" s="65"/>
      <c r="L154" s="4"/>
    </row>
    <row r="155" spans="1:12" x14ac:dyDescent="0.25">
      <c r="A155" s="80"/>
      <c r="B155" s="14" t="s">
        <v>17</v>
      </c>
      <c r="C155" s="51">
        <v>1243</v>
      </c>
      <c r="D155" s="18">
        <f t="shared" si="55"/>
        <v>46.700000000000045</v>
      </c>
      <c r="E155" s="33">
        <v>1087</v>
      </c>
      <c r="F155" s="18">
        <f t="shared" si="56"/>
        <v>37.799999999999955</v>
      </c>
      <c r="G155" s="52">
        <f t="shared" si="57"/>
        <v>8.9000000000000909</v>
      </c>
      <c r="H155" s="65"/>
      <c r="I155" s="65"/>
      <c r="J155" s="65"/>
      <c r="K155" s="65"/>
      <c r="L155" s="4"/>
    </row>
    <row r="156" spans="1:12" x14ac:dyDescent="0.25">
      <c r="A156" s="80"/>
      <c r="B156" s="14" t="s">
        <v>18</v>
      </c>
      <c r="C156" s="51">
        <v>10.199999999999999</v>
      </c>
      <c r="D156" s="18">
        <f>C156</f>
        <v>10.199999999999999</v>
      </c>
      <c r="E156" s="33">
        <v>402.4</v>
      </c>
      <c r="F156" s="18">
        <f t="shared" si="56"/>
        <v>9.3999999999999773</v>
      </c>
      <c r="G156" s="52">
        <f t="shared" si="57"/>
        <v>0.80000000000002203</v>
      </c>
      <c r="H156" s="65"/>
      <c r="I156" s="65"/>
      <c r="J156" s="65"/>
      <c r="K156" s="65"/>
      <c r="L156" s="4"/>
    </row>
    <row r="157" spans="1:12" ht="15.75" thickBot="1" x14ac:dyDescent="0.3">
      <c r="A157" s="80"/>
      <c r="B157" s="21" t="s">
        <v>20</v>
      </c>
      <c r="C157" s="51">
        <v>481.2</v>
      </c>
      <c r="D157" s="18">
        <f t="shared" si="55"/>
        <v>58</v>
      </c>
      <c r="E157" s="33">
        <v>465</v>
      </c>
      <c r="F157" s="18">
        <f t="shared" si="56"/>
        <v>55.199999999999989</v>
      </c>
      <c r="G157" s="52">
        <f t="shared" si="57"/>
        <v>2.8000000000000114</v>
      </c>
      <c r="H157" s="66"/>
      <c r="I157" s="66"/>
      <c r="J157" s="66"/>
      <c r="K157" s="66"/>
      <c r="L157" s="4"/>
    </row>
    <row r="158" spans="1:12" x14ac:dyDescent="0.25">
      <c r="A158" s="80">
        <v>41391</v>
      </c>
      <c r="B158" s="14" t="s">
        <v>14</v>
      </c>
      <c r="C158" s="51">
        <v>735.2</v>
      </c>
      <c r="D158" s="18">
        <f t="shared" si="55"/>
        <v>52.100000000000023</v>
      </c>
      <c r="E158" s="33">
        <v>687.5</v>
      </c>
      <c r="F158" s="18">
        <f t="shared" si="56"/>
        <v>50.700000000000045</v>
      </c>
      <c r="G158" s="52">
        <f t="shared" si="57"/>
        <v>1.3999999999999773</v>
      </c>
      <c r="H158" s="64"/>
      <c r="I158" s="64">
        <f t="shared" ref="I158" si="63">SUM(D158:D163)</f>
        <v>295.60000000000014</v>
      </c>
      <c r="J158" s="64">
        <f t="shared" ref="J158" si="64">SUM(F158:F163)</f>
        <v>253.60000000000008</v>
      </c>
      <c r="K158" s="64">
        <f>(SUM(G158:G163))+H158</f>
        <v>42.000000000000043</v>
      </c>
      <c r="L158" s="4"/>
    </row>
    <row r="159" spans="1:12" x14ac:dyDescent="0.25">
      <c r="A159" s="80"/>
      <c r="B159" s="14" t="s">
        <v>15</v>
      </c>
      <c r="C159" s="51">
        <v>2006.4</v>
      </c>
      <c r="D159" s="18">
        <f t="shared" si="55"/>
        <v>35.100000000000136</v>
      </c>
      <c r="E159" s="33">
        <v>1097.0999999999999</v>
      </c>
      <c r="F159" s="18">
        <f t="shared" si="56"/>
        <v>31</v>
      </c>
      <c r="G159" s="52">
        <f t="shared" si="57"/>
        <v>4.1000000000001364</v>
      </c>
      <c r="H159" s="65"/>
      <c r="I159" s="65"/>
      <c r="J159" s="65"/>
      <c r="K159" s="65"/>
      <c r="L159" s="4"/>
    </row>
    <row r="160" spans="1:12" x14ac:dyDescent="0.25">
      <c r="A160" s="80"/>
      <c r="B160" s="14" t="s">
        <v>16</v>
      </c>
      <c r="C160" s="51">
        <v>201.1</v>
      </c>
      <c r="D160" s="18">
        <f t="shared" si="55"/>
        <v>57</v>
      </c>
      <c r="E160" s="33">
        <v>1256</v>
      </c>
      <c r="F160" s="18">
        <f t="shared" si="56"/>
        <v>44</v>
      </c>
      <c r="G160" s="52">
        <f t="shared" si="57"/>
        <v>13</v>
      </c>
      <c r="H160" s="65"/>
      <c r="I160" s="65"/>
      <c r="J160" s="65"/>
      <c r="K160" s="65"/>
      <c r="L160" s="4"/>
    </row>
    <row r="161" spans="1:12" x14ac:dyDescent="0.25">
      <c r="A161" s="80"/>
      <c r="B161" s="14" t="s">
        <v>17</v>
      </c>
      <c r="C161" s="51">
        <v>1295</v>
      </c>
      <c r="D161" s="18">
        <f t="shared" si="55"/>
        <v>52</v>
      </c>
      <c r="E161" s="33">
        <v>1124</v>
      </c>
      <c r="F161" s="18">
        <f t="shared" si="56"/>
        <v>37</v>
      </c>
      <c r="G161" s="52">
        <f t="shared" si="57"/>
        <v>15</v>
      </c>
      <c r="H161" s="65"/>
      <c r="I161" s="65"/>
      <c r="J161" s="65"/>
      <c r="K161" s="65"/>
      <c r="L161" s="4"/>
    </row>
    <row r="162" spans="1:12" x14ac:dyDescent="0.25">
      <c r="A162" s="80"/>
      <c r="B162" s="14" t="s">
        <v>18</v>
      </c>
      <c r="C162" s="51">
        <v>51.5</v>
      </c>
      <c r="D162" s="18">
        <f t="shared" si="55"/>
        <v>41.3</v>
      </c>
      <c r="E162" s="33">
        <v>437.7</v>
      </c>
      <c r="F162" s="18">
        <f t="shared" si="56"/>
        <v>35.300000000000011</v>
      </c>
      <c r="G162" s="52">
        <f t="shared" si="57"/>
        <v>5.9999999999999858</v>
      </c>
      <c r="H162" s="65"/>
      <c r="I162" s="65"/>
      <c r="J162" s="65"/>
      <c r="K162" s="65"/>
      <c r="L162" s="4"/>
    </row>
    <row r="163" spans="1:12" ht="15.75" thickBot="1" x14ac:dyDescent="0.3">
      <c r="A163" s="80"/>
      <c r="B163" s="21" t="s">
        <v>20</v>
      </c>
      <c r="C163" s="51">
        <v>539.29999999999995</v>
      </c>
      <c r="D163" s="18">
        <f t="shared" si="55"/>
        <v>58.099999999999966</v>
      </c>
      <c r="E163" s="33">
        <v>520.6</v>
      </c>
      <c r="F163" s="18">
        <f t="shared" si="56"/>
        <v>55.600000000000023</v>
      </c>
      <c r="G163" s="52">
        <f t="shared" si="57"/>
        <v>2.4999999999999432</v>
      </c>
      <c r="H163" s="66"/>
      <c r="I163" s="66"/>
      <c r="J163" s="66"/>
      <c r="K163" s="66"/>
      <c r="L163" s="4"/>
    </row>
    <row r="164" spans="1:12" x14ac:dyDescent="0.25">
      <c r="A164" s="80">
        <v>41392</v>
      </c>
      <c r="B164" s="14" t="s">
        <v>14</v>
      </c>
      <c r="C164" s="51">
        <v>774.2</v>
      </c>
      <c r="D164" s="18">
        <f t="shared" si="55"/>
        <v>39</v>
      </c>
      <c r="E164" s="33">
        <v>724.1</v>
      </c>
      <c r="F164" s="18">
        <f t="shared" si="56"/>
        <v>36.600000000000023</v>
      </c>
      <c r="G164" s="52">
        <f t="shared" si="57"/>
        <v>2.3999999999999773</v>
      </c>
      <c r="H164" s="64"/>
      <c r="I164" s="64">
        <f t="shared" ref="I164" si="65">SUM(D164:D169)</f>
        <v>296.49999999999994</v>
      </c>
      <c r="J164" s="64">
        <f t="shared" ref="J164" si="66">SUM(F164:F169)</f>
        <v>249.7000000000001</v>
      </c>
      <c r="K164" s="64">
        <f>(SUM(G164:G169))+H164</f>
        <v>46.799999999999841</v>
      </c>
      <c r="L164" s="4"/>
    </row>
    <row r="165" spans="1:12" x14ac:dyDescent="0.25">
      <c r="A165" s="80"/>
      <c r="B165" s="14" t="s">
        <v>15</v>
      </c>
      <c r="C165" s="51">
        <v>2058</v>
      </c>
      <c r="D165" s="18">
        <f t="shared" si="55"/>
        <v>51.599999999999909</v>
      </c>
      <c r="E165" s="33">
        <v>1130</v>
      </c>
      <c r="F165" s="18">
        <f t="shared" si="56"/>
        <v>32.900000000000091</v>
      </c>
      <c r="G165" s="52">
        <f t="shared" si="57"/>
        <v>18.699999999999818</v>
      </c>
      <c r="H165" s="65"/>
      <c r="I165" s="65"/>
      <c r="J165" s="65"/>
      <c r="K165" s="65"/>
      <c r="L165" s="4"/>
    </row>
    <row r="166" spans="1:12" x14ac:dyDescent="0.25">
      <c r="A166" s="80"/>
      <c r="B166" s="14" t="s">
        <v>16</v>
      </c>
      <c r="C166" s="51">
        <v>256.2</v>
      </c>
      <c r="D166" s="18">
        <f t="shared" si="55"/>
        <v>55.099999999999994</v>
      </c>
      <c r="E166" s="33">
        <v>1307</v>
      </c>
      <c r="F166" s="18">
        <f t="shared" si="56"/>
        <v>51</v>
      </c>
      <c r="G166" s="52">
        <f t="shared" si="57"/>
        <v>4.0999999999999943</v>
      </c>
      <c r="H166" s="65"/>
      <c r="I166" s="65"/>
      <c r="J166" s="65"/>
      <c r="K166" s="65"/>
      <c r="L166" s="4"/>
    </row>
    <row r="167" spans="1:12" x14ac:dyDescent="0.25">
      <c r="A167" s="80"/>
      <c r="B167" s="14" t="s">
        <v>17</v>
      </c>
      <c r="C167" s="51">
        <v>1347</v>
      </c>
      <c r="D167" s="18">
        <f t="shared" si="55"/>
        <v>52</v>
      </c>
      <c r="E167" s="33">
        <v>1162</v>
      </c>
      <c r="F167" s="18">
        <f t="shared" si="56"/>
        <v>38</v>
      </c>
      <c r="G167" s="52">
        <f t="shared" si="57"/>
        <v>14</v>
      </c>
      <c r="H167" s="65"/>
      <c r="I167" s="65"/>
      <c r="J167" s="65"/>
      <c r="K167" s="65"/>
      <c r="L167" s="4"/>
    </row>
    <row r="168" spans="1:12" x14ac:dyDescent="0.25">
      <c r="A168" s="80"/>
      <c r="B168" s="14" t="s">
        <v>18</v>
      </c>
      <c r="C168" s="51">
        <v>92.1</v>
      </c>
      <c r="D168" s="18">
        <f t="shared" si="55"/>
        <v>40.599999999999994</v>
      </c>
      <c r="E168" s="33">
        <v>475.4</v>
      </c>
      <c r="F168" s="18">
        <f t="shared" si="56"/>
        <v>37.699999999999989</v>
      </c>
      <c r="G168" s="52">
        <f t="shared" si="57"/>
        <v>2.9000000000000057</v>
      </c>
      <c r="H168" s="65"/>
      <c r="I168" s="65"/>
      <c r="J168" s="65"/>
      <c r="K168" s="65"/>
      <c r="L168" s="4"/>
    </row>
    <row r="169" spans="1:12" ht="15.75" thickBot="1" x14ac:dyDescent="0.3">
      <c r="A169" s="80"/>
      <c r="B169" s="21" t="s">
        <v>20</v>
      </c>
      <c r="C169" s="51">
        <v>597.5</v>
      </c>
      <c r="D169" s="18">
        <f t="shared" si="55"/>
        <v>58.200000000000045</v>
      </c>
      <c r="E169" s="33">
        <v>574.1</v>
      </c>
      <c r="F169" s="18">
        <f t="shared" si="56"/>
        <v>53.5</v>
      </c>
      <c r="G169" s="52">
        <f t="shared" si="57"/>
        <v>4.7000000000000455</v>
      </c>
      <c r="H169" s="66"/>
      <c r="I169" s="66"/>
      <c r="J169" s="66"/>
      <c r="K169" s="66"/>
      <c r="L169" s="4"/>
    </row>
    <row r="170" spans="1:12" x14ac:dyDescent="0.25">
      <c r="A170" s="80">
        <v>41393</v>
      </c>
      <c r="B170" s="14" t="s">
        <v>14</v>
      </c>
      <c r="C170" s="51">
        <v>819.1</v>
      </c>
      <c r="D170" s="18">
        <f t="shared" si="55"/>
        <v>44.899999999999977</v>
      </c>
      <c r="E170" s="33">
        <v>765.4</v>
      </c>
      <c r="F170" s="18">
        <f t="shared" si="56"/>
        <v>41.299999999999955</v>
      </c>
      <c r="G170" s="52">
        <f t="shared" si="57"/>
        <v>3.6000000000000227</v>
      </c>
      <c r="H170" s="64"/>
      <c r="I170" s="64">
        <f t="shared" ref="I170" si="67">SUM(D170:D175)</f>
        <v>301.30000000000018</v>
      </c>
      <c r="J170" s="64">
        <f t="shared" ref="J170" si="68">SUM(F170:F175)</f>
        <v>249.39999999999998</v>
      </c>
      <c r="K170" s="64">
        <f>(SUM(G170:G175))+H170</f>
        <v>51.900000000000233</v>
      </c>
      <c r="L170" s="4"/>
    </row>
    <row r="171" spans="1:12" x14ac:dyDescent="0.25">
      <c r="A171" s="80"/>
      <c r="B171" s="14" t="s">
        <v>15</v>
      </c>
      <c r="C171" s="51">
        <v>2109.8000000000002</v>
      </c>
      <c r="D171" s="18">
        <f t="shared" si="55"/>
        <v>51.800000000000182</v>
      </c>
      <c r="E171" s="33">
        <v>1154.4000000000001</v>
      </c>
      <c r="F171" s="18">
        <f t="shared" si="56"/>
        <v>24.400000000000091</v>
      </c>
      <c r="G171" s="52">
        <f t="shared" si="57"/>
        <v>27.400000000000091</v>
      </c>
      <c r="H171" s="65"/>
      <c r="I171" s="65"/>
      <c r="J171" s="65"/>
      <c r="K171" s="65"/>
      <c r="L171" s="4"/>
    </row>
    <row r="172" spans="1:12" x14ac:dyDescent="0.25">
      <c r="A172" s="80"/>
      <c r="B172" s="14" t="s">
        <v>16</v>
      </c>
      <c r="C172" s="51">
        <v>311.10000000000002</v>
      </c>
      <c r="D172" s="18">
        <f t="shared" si="55"/>
        <v>54.900000000000034</v>
      </c>
      <c r="E172" s="33">
        <v>1359</v>
      </c>
      <c r="F172" s="18">
        <f t="shared" si="56"/>
        <v>52</v>
      </c>
      <c r="G172" s="52">
        <f t="shared" si="57"/>
        <v>2.9000000000000341</v>
      </c>
      <c r="H172" s="65"/>
      <c r="I172" s="65"/>
      <c r="J172" s="65"/>
      <c r="K172" s="65"/>
      <c r="L172" s="4"/>
    </row>
    <row r="173" spans="1:12" x14ac:dyDescent="0.25">
      <c r="A173" s="80"/>
      <c r="B173" s="14" t="s">
        <v>17</v>
      </c>
      <c r="C173" s="51">
        <v>1399</v>
      </c>
      <c r="D173" s="18">
        <f t="shared" si="55"/>
        <v>52</v>
      </c>
      <c r="E173" s="33">
        <v>1199</v>
      </c>
      <c r="F173" s="18">
        <f t="shared" si="56"/>
        <v>37</v>
      </c>
      <c r="G173" s="52">
        <f t="shared" si="57"/>
        <v>15</v>
      </c>
      <c r="H173" s="65"/>
      <c r="I173" s="65"/>
      <c r="J173" s="65"/>
      <c r="K173" s="65"/>
      <c r="L173" s="4"/>
    </row>
    <row r="174" spans="1:12" x14ac:dyDescent="0.25">
      <c r="A174" s="80"/>
      <c r="B174" s="14" t="s">
        <v>18</v>
      </c>
      <c r="C174" s="51">
        <v>133.19999999999999</v>
      </c>
      <c r="D174" s="18">
        <f t="shared" si="55"/>
        <v>41.099999999999994</v>
      </c>
      <c r="E174" s="33">
        <v>514.29999999999995</v>
      </c>
      <c r="F174" s="18">
        <f t="shared" si="56"/>
        <v>38.899999999999977</v>
      </c>
      <c r="G174" s="52">
        <f t="shared" si="57"/>
        <v>2.2000000000000171</v>
      </c>
      <c r="H174" s="65"/>
      <c r="I174" s="65"/>
      <c r="J174" s="65"/>
      <c r="K174" s="65"/>
      <c r="L174" s="4"/>
    </row>
    <row r="175" spans="1:12" ht="15.75" thickBot="1" x14ac:dyDescent="0.3">
      <c r="A175" s="80"/>
      <c r="B175" s="21" t="s">
        <v>20</v>
      </c>
      <c r="C175" s="51">
        <v>654.1</v>
      </c>
      <c r="D175" s="18">
        <f t="shared" si="55"/>
        <v>56.600000000000023</v>
      </c>
      <c r="E175" s="33">
        <v>629.9</v>
      </c>
      <c r="F175" s="18">
        <f t="shared" si="56"/>
        <v>55.799999999999955</v>
      </c>
      <c r="G175" s="52">
        <f t="shared" si="57"/>
        <v>0.80000000000006821</v>
      </c>
      <c r="H175" s="66"/>
      <c r="I175" s="66"/>
      <c r="J175" s="66"/>
      <c r="K175" s="66"/>
      <c r="L175" s="4"/>
    </row>
    <row r="176" spans="1:12" x14ac:dyDescent="0.25">
      <c r="A176" s="80">
        <v>41394</v>
      </c>
      <c r="B176" s="14" t="s">
        <v>14</v>
      </c>
      <c r="C176" s="51">
        <v>841.6</v>
      </c>
      <c r="D176" s="18">
        <f t="shared" si="55"/>
        <v>22.5</v>
      </c>
      <c r="E176" s="33">
        <v>787.1</v>
      </c>
      <c r="F176" s="18">
        <f t="shared" si="56"/>
        <v>21.700000000000045</v>
      </c>
      <c r="G176" s="52">
        <f t="shared" si="57"/>
        <v>0.79999999999995453</v>
      </c>
      <c r="H176" s="64"/>
      <c r="I176" s="64">
        <f t="shared" ref="I176" si="69">SUM(D176:D181)</f>
        <v>191.29999999999953</v>
      </c>
      <c r="J176" s="64">
        <f t="shared" ref="J176" si="70">SUM(F176:F181)</f>
        <v>163.5</v>
      </c>
      <c r="K176" s="64">
        <f>(SUM(G176:G181))+H176</f>
        <v>27.799999999999528</v>
      </c>
      <c r="L176" s="4"/>
    </row>
    <row r="177" spans="1:12" ht="15.75" customHeight="1" x14ac:dyDescent="0.25">
      <c r="A177" s="80"/>
      <c r="B177" s="14" t="s">
        <v>15</v>
      </c>
      <c r="C177" s="51">
        <v>2141.6999999999998</v>
      </c>
      <c r="D177" s="18">
        <f t="shared" si="55"/>
        <v>31.899999999999636</v>
      </c>
      <c r="E177" s="33">
        <v>1171.2</v>
      </c>
      <c r="F177" s="18">
        <f t="shared" si="56"/>
        <v>16.799999999999955</v>
      </c>
      <c r="G177" s="52">
        <f t="shared" si="57"/>
        <v>15.099999999999682</v>
      </c>
      <c r="H177" s="65"/>
      <c r="I177" s="65"/>
      <c r="J177" s="65"/>
      <c r="K177" s="65"/>
      <c r="L177" s="4"/>
    </row>
    <row r="178" spans="1:12" ht="15.75" customHeight="1" x14ac:dyDescent="0.25">
      <c r="A178" s="80"/>
      <c r="B178" s="14" t="s">
        <v>16</v>
      </c>
      <c r="C178" s="51">
        <v>337.5</v>
      </c>
      <c r="D178" s="18">
        <f t="shared" si="55"/>
        <v>26.399999999999977</v>
      </c>
      <c r="E178" s="33">
        <v>1383</v>
      </c>
      <c r="F178" s="18">
        <f t="shared" si="56"/>
        <v>24</v>
      </c>
      <c r="G178" s="52">
        <f t="shared" si="57"/>
        <v>2.3999999999999773</v>
      </c>
      <c r="H178" s="65"/>
      <c r="I178" s="65"/>
      <c r="J178" s="65"/>
      <c r="K178" s="65"/>
      <c r="L178" s="4"/>
    </row>
    <row r="179" spans="1:12" ht="15.75" customHeight="1" x14ac:dyDescent="0.25">
      <c r="A179" s="80"/>
      <c r="B179" s="14" t="s">
        <v>17</v>
      </c>
      <c r="C179" s="51">
        <v>1445.1</v>
      </c>
      <c r="D179" s="18">
        <f t="shared" si="55"/>
        <v>46.099999999999909</v>
      </c>
      <c r="E179" s="33">
        <v>1245.5</v>
      </c>
      <c r="F179" s="18">
        <f t="shared" si="56"/>
        <v>46.5</v>
      </c>
      <c r="G179" s="52">
        <f t="shared" si="57"/>
        <v>-0.40000000000009095</v>
      </c>
      <c r="H179" s="65"/>
      <c r="I179" s="65"/>
      <c r="J179" s="65"/>
      <c r="K179" s="65"/>
      <c r="L179" s="4"/>
    </row>
    <row r="180" spans="1:12" ht="15.75" customHeight="1" x14ac:dyDescent="0.25">
      <c r="A180" s="80"/>
      <c r="B180" s="14" t="s">
        <v>18</v>
      </c>
      <c r="C180" s="51">
        <v>142.1</v>
      </c>
      <c r="D180" s="18">
        <f t="shared" si="55"/>
        <v>8.9000000000000057</v>
      </c>
      <c r="E180" s="33">
        <v>520.9</v>
      </c>
      <c r="F180" s="18">
        <f t="shared" si="56"/>
        <v>6.6000000000000227</v>
      </c>
      <c r="G180" s="52">
        <f t="shared" si="57"/>
        <v>2.2999999999999829</v>
      </c>
      <c r="H180" s="65"/>
      <c r="I180" s="65"/>
      <c r="J180" s="65"/>
      <c r="K180" s="65"/>
      <c r="L180" s="4"/>
    </row>
    <row r="181" spans="1:12" ht="15.75" customHeight="1" thickBot="1" x14ac:dyDescent="0.3">
      <c r="A181" s="80"/>
      <c r="B181" s="21" t="s">
        <v>20</v>
      </c>
      <c r="C181" s="55">
        <v>709.6</v>
      </c>
      <c r="D181" s="31">
        <f t="shared" si="55"/>
        <v>55.5</v>
      </c>
      <c r="E181" s="56">
        <v>677.8</v>
      </c>
      <c r="F181" s="31">
        <f t="shared" si="56"/>
        <v>47.899999999999977</v>
      </c>
      <c r="G181" s="57">
        <f t="shared" si="57"/>
        <v>7.6000000000000227</v>
      </c>
      <c r="H181" s="66"/>
      <c r="I181" s="66"/>
      <c r="J181" s="66"/>
      <c r="K181" s="66"/>
      <c r="L181" s="4"/>
    </row>
    <row r="182" spans="1:12" x14ac:dyDescent="0.25">
      <c r="A182" s="80" t="s">
        <v>5</v>
      </c>
      <c r="B182" s="14" t="s">
        <v>14</v>
      </c>
      <c r="C182" s="42"/>
      <c r="D182" s="11">
        <f t="shared" ref="D182:G187" si="71">D2+D8+D14+D20+D26+D32+D38+D44+D50+D56+D62+D68+D74+D80+D86+D92+D98+D104+D110+D116+D122+D128+D134+D140+D146+D152+D158+D164+D170+D176</f>
        <v>1528.7000000000003</v>
      </c>
      <c r="E182" s="11"/>
      <c r="F182" s="11">
        <f t="shared" si="71"/>
        <v>1188.5999999999999</v>
      </c>
      <c r="G182" s="11">
        <f t="shared" si="71"/>
        <v>343.4</v>
      </c>
      <c r="H182" s="64">
        <f>AVERAGE(H2:H181)</f>
        <v>1.7200000000000002</v>
      </c>
      <c r="I182" s="64">
        <f>AVERAGE(I2:I181)</f>
        <v>257.9133333333333</v>
      </c>
      <c r="J182" s="64">
        <f>AVERAGE(J2:J181)</f>
        <v>212.50333333333336</v>
      </c>
      <c r="K182" s="64">
        <f>AVERAGE(K2:K181)</f>
        <v>45.92133333333333</v>
      </c>
      <c r="L182" s="4"/>
    </row>
    <row r="183" spans="1:12" x14ac:dyDescent="0.25">
      <c r="A183" s="80"/>
      <c r="B183" s="14" t="s">
        <v>15</v>
      </c>
      <c r="C183" s="15"/>
      <c r="D183" s="16">
        <f t="shared" si="71"/>
        <v>1327.9999999999998</v>
      </c>
      <c r="E183" s="16"/>
      <c r="F183" s="16">
        <f t="shared" si="71"/>
        <v>901.30000000000007</v>
      </c>
      <c r="G183" s="16">
        <f t="shared" si="71"/>
        <v>426.6999999999997</v>
      </c>
      <c r="H183" s="65"/>
      <c r="I183" s="65"/>
      <c r="J183" s="65"/>
      <c r="K183" s="65"/>
      <c r="L183" s="4"/>
    </row>
    <row r="184" spans="1:12" x14ac:dyDescent="0.25">
      <c r="A184" s="80"/>
      <c r="B184" s="14" t="s">
        <v>16</v>
      </c>
      <c r="C184" s="15"/>
      <c r="D184" s="16">
        <f t="shared" si="71"/>
        <v>1366.5</v>
      </c>
      <c r="E184" s="16"/>
      <c r="F184" s="16">
        <f t="shared" si="71"/>
        <v>1164</v>
      </c>
      <c r="G184" s="16">
        <f t="shared" si="71"/>
        <v>202.49999999999997</v>
      </c>
      <c r="H184" s="65"/>
      <c r="I184" s="65"/>
      <c r="J184" s="65"/>
      <c r="K184" s="65"/>
      <c r="L184" s="4"/>
    </row>
    <row r="185" spans="1:12" x14ac:dyDescent="0.25">
      <c r="A185" s="80"/>
      <c r="B185" s="14" t="s">
        <v>17</v>
      </c>
      <c r="C185" s="15"/>
      <c r="D185" s="16">
        <f t="shared" si="71"/>
        <v>1446.1</v>
      </c>
      <c r="E185" s="16"/>
      <c r="F185" s="16">
        <f t="shared" si="71"/>
        <v>1245.5</v>
      </c>
      <c r="G185" s="16">
        <f t="shared" si="71"/>
        <v>200.59999999999991</v>
      </c>
      <c r="H185" s="65"/>
      <c r="I185" s="65"/>
      <c r="J185" s="65"/>
      <c r="K185" s="65"/>
      <c r="L185" s="4"/>
    </row>
    <row r="186" spans="1:12" x14ac:dyDescent="0.25">
      <c r="A186" s="80"/>
      <c r="B186" s="14" t="s">
        <v>18</v>
      </c>
      <c r="C186" s="15"/>
      <c r="D186" s="16">
        <f t="shared" si="71"/>
        <v>1358.4999999999995</v>
      </c>
      <c r="E186" s="16"/>
      <c r="F186" s="16">
        <f t="shared" si="71"/>
        <v>1197.9000000000001</v>
      </c>
      <c r="G186" s="16">
        <f t="shared" si="71"/>
        <v>160.59999999999965</v>
      </c>
      <c r="H186" s="65"/>
      <c r="I186" s="65"/>
      <c r="J186" s="65"/>
      <c r="K186" s="65"/>
      <c r="L186" s="4"/>
    </row>
    <row r="187" spans="1:12" ht="15.75" thickBot="1" x14ac:dyDescent="0.3">
      <c r="A187" s="81"/>
      <c r="B187" s="21" t="s">
        <v>20</v>
      </c>
      <c r="C187" s="28"/>
      <c r="D187" s="29">
        <f t="shared" si="71"/>
        <v>709.6</v>
      </c>
      <c r="E187" s="29"/>
      <c r="F187" s="29">
        <f>F7+F13+F19+F25+F31+F37+F43+F49+F55+F61+F67+F73+F79+F85+F91+F97+F103+F109+F115+F121+F127+F133+F139+F145+F151+F157+F163+F169+F175+F181</f>
        <v>677.8</v>
      </c>
      <c r="G187" s="29">
        <f>G7+G13+G19+G25+G31+G37+G43+G49+G55+G61+G67+G73+G79+G85+G91+G97+G103+G109+G115+G121+G127+G133+G139+G145+G151+G157+G163+G169+G175+G181</f>
        <v>31.800000000000068</v>
      </c>
      <c r="H187" s="66"/>
      <c r="I187" s="66"/>
      <c r="J187" s="66"/>
      <c r="K187" s="66"/>
      <c r="L187" s="4"/>
    </row>
  </sheetData>
  <mergeCells count="155">
    <mergeCell ref="A182:A187"/>
    <mergeCell ref="H182:H187"/>
    <mergeCell ref="I182:I187"/>
    <mergeCell ref="J182:J187"/>
    <mergeCell ref="K182:K187"/>
    <mergeCell ref="A170:A175"/>
    <mergeCell ref="H170:H175"/>
    <mergeCell ref="I170:I175"/>
    <mergeCell ref="J170:J175"/>
    <mergeCell ref="K170:K175"/>
    <mergeCell ref="A176:A181"/>
    <mergeCell ref="H176:H181"/>
    <mergeCell ref="I176:I181"/>
    <mergeCell ref="J176:J181"/>
    <mergeCell ref="K176:K181"/>
    <mergeCell ref="A158:A163"/>
    <mergeCell ref="H158:H163"/>
    <mergeCell ref="I158:I163"/>
    <mergeCell ref="J158:J163"/>
    <mergeCell ref="K158:K163"/>
    <mergeCell ref="A164:A169"/>
    <mergeCell ref="H164:H169"/>
    <mergeCell ref="I164:I169"/>
    <mergeCell ref="J164:J169"/>
    <mergeCell ref="K164:K169"/>
    <mergeCell ref="A146:A151"/>
    <mergeCell ref="H146:H151"/>
    <mergeCell ref="I146:I151"/>
    <mergeCell ref="J146:J151"/>
    <mergeCell ref="K146:K151"/>
    <mergeCell ref="A152:A157"/>
    <mergeCell ref="H152:H157"/>
    <mergeCell ref="I152:I157"/>
    <mergeCell ref="J152:J157"/>
    <mergeCell ref="K152:K157"/>
    <mergeCell ref="A134:A139"/>
    <mergeCell ref="H134:H139"/>
    <mergeCell ref="I134:I139"/>
    <mergeCell ref="J134:J139"/>
    <mergeCell ref="K134:K139"/>
    <mergeCell ref="A140:A145"/>
    <mergeCell ref="H140:H145"/>
    <mergeCell ref="I140:I145"/>
    <mergeCell ref="J140:J145"/>
    <mergeCell ref="K140:K145"/>
    <mergeCell ref="A122:A127"/>
    <mergeCell ref="H122:H127"/>
    <mergeCell ref="I122:I127"/>
    <mergeCell ref="J122:J127"/>
    <mergeCell ref="K122:K127"/>
    <mergeCell ref="A128:A133"/>
    <mergeCell ref="H128:H133"/>
    <mergeCell ref="I128:I133"/>
    <mergeCell ref="J128:J133"/>
    <mergeCell ref="K128:K133"/>
    <mergeCell ref="A110:A115"/>
    <mergeCell ref="H110:H115"/>
    <mergeCell ref="I110:I115"/>
    <mergeCell ref="J110:J115"/>
    <mergeCell ref="K110:K115"/>
    <mergeCell ref="A116:A121"/>
    <mergeCell ref="H116:H121"/>
    <mergeCell ref="I116:I121"/>
    <mergeCell ref="J116:J121"/>
    <mergeCell ref="K116:K121"/>
    <mergeCell ref="A98:A103"/>
    <mergeCell ref="H98:H103"/>
    <mergeCell ref="I98:I103"/>
    <mergeCell ref="J98:J103"/>
    <mergeCell ref="K98:K103"/>
    <mergeCell ref="A104:A109"/>
    <mergeCell ref="H104:H109"/>
    <mergeCell ref="I104:I109"/>
    <mergeCell ref="J104:J109"/>
    <mergeCell ref="K104:K109"/>
    <mergeCell ref="A86:A91"/>
    <mergeCell ref="H86:H91"/>
    <mergeCell ref="I86:I91"/>
    <mergeCell ref="J86:J91"/>
    <mergeCell ref="K86:K91"/>
    <mergeCell ref="A92:A97"/>
    <mergeCell ref="H92:H97"/>
    <mergeCell ref="I92:I97"/>
    <mergeCell ref="J92:J97"/>
    <mergeCell ref="K92:K97"/>
    <mergeCell ref="A74:A79"/>
    <mergeCell ref="H74:H79"/>
    <mergeCell ref="I74:I79"/>
    <mergeCell ref="J74:J79"/>
    <mergeCell ref="K74:K79"/>
    <mergeCell ref="A80:A85"/>
    <mergeCell ref="H80:H85"/>
    <mergeCell ref="I80:I85"/>
    <mergeCell ref="J80:J85"/>
    <mergeCell ref="K80:K85"/>
    <mergeCell ref="A62:A67"/>
    <mergeCell ref="H62:H67"/>
    <mergeCell ref="I62:I67"/>
    <mergeCell ref="J62:J67"/>
    <mergeCell ref="K62:K67"/>
    <mergeCell ref="A68:A73"/>
    <mergeCell ref="H68:H73"/>
    <mergeCell ref="I68:I73"/>
    <mergeCell ref="J68:J73"/>
    <mergeCell ref="K68:K73"/>
    <mergeCell ref="A50:A55"/>
    <mergeCell ref="H50:H55"/>
    <mergeCell ref="I50:I55"/>
    <mergeCell ref="J50:J55"/>
    <mergeCell ref="K50:K55"/>
    <mergeCell ref="A56:A61"/>
    <mergeCell ref="H56:H61"/>
    <mergeCell ref="I56:I61"/>
    <mergeCell ref="J56:J61"/>
    <mergeCell ref="K56:K61"/>
    <mergeCell ref="A38:A43"/>
    <mergeCell ref="H38:H43"/>
    <mergeCell ref="I38:I43"/>
    <mergeCell ref="J38:J43"/>
    <mergeCell ref="K38:K43"/>
    <mergeCell ref="A44:A49"/>
    <mergeCell ref="H44:H49"/>
    <mergeCell ref="I44:I49"/>
    <mergeCell ref="J44:J49"/>
    <mergeCell ref="K44:K49"/>
    <mergeCell ref="A26:A31"/>
    <mergeCell ref="H26:H31"/>
    <mergeCell ref="I26:I31"/>
    <mergeCell ref="J26:J31"/>
    <mergeCell ref="K26:K31"/>
    <mergeCell ref="A32:A37"/>
    <mergeCell ref="H32:H37"/>
    <mergeCell ref="I32:I37"/>
    <mergeCell ref="J32:J37"/>
    <mergeCell ref="K32:K37"/>
    <mergeCell ref="A14:A19"/>
    <mergeCell ref="H14:H19"/>
    <mergeCell ref="I14:I19"/>
    <mergeCell ref="J14:J19"/>
    <mergeCell ref="K14:K19"/>
    <mergeCell ref="A20:A25"/>
    <mergeCell ref="H20:H25"/>
    <mergeCell ref="I20:I25"/>
    <mergeCell ref="J20:J25"/>
    <mergeCell ref="K20:K25"/>
    <mergeCell ref="A2:A7"/>
    <mergeCell ref="H2:H7"/>
    <mergeCell ref="I2:I7"/>
    <mergeCell ref="J2:J7"/>
    <mergeCell ref="K2:K7"/>
    <mergeCell ref="A8:A13"/>
    <mergeCell ref="H8:H13"/>
    <mergeCell ref="I8:I13"/>
    <mergeCell ref="J8:J13"/>
    <mergeCell ref="K8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March_2013</vt:lpstr>
      <vt:lpstr>April 2013</vt:lpstr>
    </vt:vector>
  </TitlesOfParts>
  <Company>Xstrata Zinc Canada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Licensing Administrator</cp:lastModifiedBy>
  <cp:lastPrinted>2013-05-03T15:30:14Z</cp:lastPrinted>
  <dcterms:created xsi:type="dcterms:W3CDTF">2013-05-01T13:45:47Z</dcterms:created>
  <dcterms:modified xsi:type="dcterms:W3CDTF">2013-06-05T20:11:42Z</dcterms:modified>
</cp:coreProperties>
</file>