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0" yWindow="0" windowWidth="20376" windowHeight="12816" tabRatio="500"/>
  </bookViews>
  <sheets>
    <sheet name="Sheet1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"/>
  <c r="O79"/>
  <c r="O77"/>
  <c r="O57"/>
  <c r="O55"/>
  <c r="O53"/>
  <c r="O51"/>
  <c r="O49"/>
  <c r="O47"/>
  <c r="O42"/>
  <c r="O36"/>
  <c r="O4"/>
  <c r="N47"/>
  <c r="N49"/>
  <c r="O27"/>
  <c r="O10"/>
  <c r="O81"/>
  <c r="G4"/>
  <c r="K4"/>
  <c r="G6"/>
  <c r="K6"/>
  <c r="N6"/>
  <c r="G7"/>
  <c r="K7"/>
  <c r="N7"/>
  <c r="G9"/>
  <c r="K9"/>
  <c r="N9"/>
  <c r="G10"/>
  <c r="K10"/>
  <c r="N10"/>
  <c r="G12"/>
  <c r="N12"/>
  <c r="G14"/>
  <c r="K14"/>
  <c r="N14"/>
  <c r="G16"/>
  <c r="N16"/>
  <c r="G18"/>
  <c r="N18"/>
  <c r="K20"/>
  <c r="N20"/>
  <c r="K22"/>
  <c r="N22"/>
  <c r="K25"/>
  <c r="N25"/>
  <c r="K26"/>
  <c r="N26"/>
  <c r="G27"/>
  <c r="K27"/>
  <c r="N27"/>
  <c r="K29"/>
  <c r="N29"/>
  <c r="G33"/>
  <c r="K33"/>
  <c r="N33"/>
  <c r="G34"/>
  <c r="K34"/>
  <c r="N34"/>
  <c r="K36"/>
  <c r="N36"/>
  <c r="G39"/>
  <c r="K39"/>
  <c r="N39"/>
  <c r="G40"/>
  <c r="N40"/>
  <c r="G42"/>
  <c r="K42"/>
  <c r="N42"/>
  <c r="G44"/>
  <c r="K44"/>
  <c r="N44"/>
  <c r="G45"/>
  <c r="K45"/>
  <c r="N45"/>
  <c r="G47"/>
  <c r="K47"/>
  <c r="G49"/>
  <c r="K49"/>
  <c r="G51"/>
  <c r="K51"/>
  <c r="N51"/>
  <c r="G53"/>
  <c r="K53"/>
  <c r="N53"/>
  <c r="G55"/>
  <c r="K55"/>
  <c r="N55"/>
  <c r="G57"/>
  <c r="K57"/>
  <c r="N57"/>
  <c r="G59"/>
  <c r="K59"/>
  <c r="N59"/>
  <c r="G60"/>
  <c r="K60"/>
  <c r="N60"/>
  <c r="G61"/>
  <c r="K61"/>
  <c r="N61"/>
  <c r="G63"/>
  <c r="K63"/>
  <c r="N63"/>
  <c r="G64"/>
  <c r="K64"/>
  <c r="N64"/>
  <c r="G65"/>
  <c r="K65"/>
  <c r="N65"/>
  <c r="G68"/>
  <c r="K68"/>
  <c r="N68"/>
  <c r="G69"/>
  <c r="K69"/>
  <c r="N69"/>
  <c r="G70"/>
  <c r="K70"/>
  <c r="N70"/>
  <c r="G71"/>
  <c r="K71"/>
  <c r="N71"/>
  <c r="G72"/>
  <c r="K72"/>
  <c r="N72"/>
  <c r="G74"/>
  <c r="K74"/>
  <c r="N74"/>
  <c r="G75"/>
  <c r="K75"/>
  <c r="N75"/>
  <c r="N77"/>
  <c r="N79"/>
  <c r="N81"/>
  <c r="O7"/>
  <c r="O22"/>
  <c r="O34"/>
  <c r="O40"/>
  <c r="O45"/>
  <c r="O61"/>
  <c r="O65"/>
  <c r="O72"/>
  <c r="O75"/>
  <c r="G77"/>
  <c r="E77"/>
  <c r="M77"/>
  <c r="K77"/>
</calcChain>
</file>

<file path=xl/sharedStrings.xml><?xml version="1.0" encoding="utf-8"?>
<sst xmlns="http://schemas.openxmlformats.org/spreadsheetml/2006/main" count="128" uniqueCount="84">
  <si>
    <t>Activity</t>
  </si>
  <si>
    <t>Quantity</t>
  </si>
  <si>
    <t>Units</t>
  </si>
  <si>
    <t>No. Men</t>
  </si>
  <si>
    <t>Total Hrs</t>
  </si>
  <si>
    <t>Rate/hr</t>
  </si>
  <si>
    <t>Cost Labour</t>
  </si>
  <si>
    <t>Equipment</t>
  </si>
  <si>
    <t>Hrs</t>
  </si>
  <si>
    <t>Cost Eqpt</t>
  </si>
  <si>
    <t>Materials</t>
  </si>
  <si>
    <t>Cost</t>
  </si>
  <si>
    <t>Total Cost</t>
  </si>
  <si>
    <t>Cost/Activity</t>
  </si>
  <si>
    <t>Cap vent raise</t>
  </si>
  <si>
    <t>m^3</t>
  </si>
  <si>
    <t>Zoom Boom</t>
  </si>
  <si>
    <t>concrete</t>
  </si>
  <si>
    <t>Dismantle 350,000 gal fuel tanks</t>
  </si>
  <si>
    <t>ea</t>
  </si>
  <si>
    <t>Badger Crane</t>
  </si>
  <si>
    <t>Dismantle Weatherhaven Camp</t>
  </si>
  <si>
    <t>Trav Expense</t>
  </si>
  <si>
    <t>Flat Deck</t>
  </si>
  <si>
    <t>Dismantle Ulu trailers, etc.</t>
  </si>
  <si>
    <t>Remove fence - powder mags</t>
  </si>
  <si>
    <t>CAT966</t>
  </si>
  <si>
    <t>Labour Crew</t>
  </si>
  <si>
    <t>Catering</t>
  </si>
  <si>
    <t>Incl food</t>
  </si>
  <si>
    <t>Re-supply flights</t>
  </si>
  <si>
    <t>Dornier</t>
  </si>
  <si>
    <t>Crew change flights</t>
  </si>
  <si>
    <t>Fuel</t>
  </si>
  <si>
    <t xml:space="preserve">    Fuel purchase cost (Jet-B)</t>
  </si>
  <si>
    <t>litres</t>
  </si>
  <si>
    <t>For Buffalo Aircraft</t>
  </si>
  <si>
    <t xml:space="preserve">    Transportation cost to Ulu (Jet-B)</t>
  </si>
  <si>
    <t>Hercules Aircraft</t>
  </si>
  <si>
    <t xml:space="preserve">    Fuel Handling - Ulu</t>
  </si>
  <si>
    <t>Fuel Truck</t>
  </si>
  <si>
    <t>Fly Ulu Fuel Inventory to High Lake</t>
  </si>
  <si>
    <t>Buffalo Aircraft</t>
  </si>
  <si>
    <t>mob/demob</t>
  </si>
  <si>
    <t>Freight Haul - Ulu to High Lake</t>
  </si>
  <si>
    <t>(assume 1.0 million lbs)</t>
  </si>
  <si>
    <t>Ulu freight transfer crew</t>
  </si>
  <si>
    <t>Forklift</t>
  </si>
  <si>
    <t>High Lake freight receiving crew</t>
  </si>
  <si>
    <t>Freight Flights - Ulu to High Lake</t>
  </si>
  <si>
    <t>Uncover Portal</t>
  </si>
  <si>
    <t xml:space="preserve">    dig</t>
  </si>
  <si>
    <t xml:space="preserve">    blast</t>
  </si>
  <si>
    <t>explosives</t>
  </si>
  <si>
    <t>Block portal with waste (final)</t>
  </si>
  <si>
    <t>Remove ore from pad to portal</t>
  </si>
  <si>
    <t>CAT769</t>
  </si>
  <si>
    <t>Grade sides of ore pad to 30deg</t>
  </si>
  <si>
    <t>D8N</t>
  </si>
  <si>
    <t>Grade sides of camp pad to 30deg</t>
  </si>
  <si>
    <t>Grade road edges to 30deg slope</t>
  </si>
  <si>
    <t>Grade airstrip edges to 30deg slope</t>
  </si>
  <si>
    <t>Grade sides of portal pad to 30deg</t>
  </si>
  <si>
    <t>Tram ore underground</t>
  </si>
  <si>
    <t>ST-7.5</t>
  </si>
  <si>
    <t xml:space="preserve">    Haul to portal</t>
  </si>
  <si>
    <t xml:space="preserve">    Haul u/g</t>
  </si>
  <si>
    <t>Dig out Ulu tank farm</t>
  </si>
  <si>
    <t xml:space="preserve">     haul to portal</t>
  </si>
  <si>
    <t xml:space="preserve">    haul u/g</t>
  </si>
  <si>
    <t>Scarify</t>
  </si>
  <si>
    <t xml:space="preserve">   Ulu camp</t>
  </si>
  <si>
    <t>m^2</t>
  </si>
  <si>
    <t xml:space="preserve">   Portal pad</t>
  </si>
  <si>
    <t xml:space="preserve">   Ore Pad</t>
  </si>
  <si>
    <t xml:space="preserve">    Roads</t>
  </si>
  <si>
    <t xml:space="preserve">    Airstrip</t>
  </si>
  <si>
    <t>Remove road culverts</t>
  </si>
  <si>
    <t>backhoe</t>
  </si>
  <si>
    <t>Subtotal</t>
  </si>
  <si>
    <t>Contingency (15%)</t>
  </si>
  <si>
    <t xml:space="preserve">                                      Totals</t>
  </si>
  <si>
    <t>Reclamation Costs Estimate for Ulu Minesite (present conditions)                                                                                                                                    Updated June 21, 2011</t>
  </si>
  <si>
    <t>Dig out Camp 3 tank farm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</si>
</sst>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3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</cellXfs>
  <cellStyles count="3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4"/>
  <sheetViews>
    <sheetView tabSelected="1" showRuler="0" workbookViewId="0">
      <selection activeCell="A71" sqref="A71"/>
    </sheetView>
  </sheetViews>
  <sheetFormatPr defaultColWidth="11" defaultRowHeight="15.6"/>
  <cols>
    <col min="1" max="1" width="44" customWidth="1"/>
    <col min="2" max="2" width="12.8984375" style="1" customWidth="1"/>
    <col min="3" max="6" width="10.8984375" style="1"/>
    <col min="7" max="7" width="12.296875" style="1" customWidth="1"/>
    <col min="8" max="8" width="18.09765625" style="1" customWidth="1"/>
    <col min="9" max="9" width="10.8984375" style="1"/>
    <col min="10" max="10" width="11" style="1" bestFit="1" customWidth="1"/>
    <col min="11" max="11" width="13.09765625" style="1" bestFit="1" customWidth="1"/>
    <col min="12" max="12" width="11.8984375" style="1" customWidth="1"/>
    <col min="13" max="13" width="10.8984375" style="1"/>
    <col min="14" max="14" width="14.69921875" style="1" customWidth="1"/>
    <col min="15" max="15" width="19" style="1" customWidth="1"/>
  </cols>
  <sheetData>
    <row r="1" spans="1:15" ht="26.1" customHeight="1">
      <c r="A1" t="s">
        <v>82</v>
      </c>
    </row>
    <row r="2" spans="1:15" ht="24.9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5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4" spans="1:15">
      <c r="A4" t="s">
        <v>14</v>
      </c>
      <c r="B4" s="1">
        <v>11.5</v>
      </c>
      <c r="C4" s="1" t="s">
        <v>15</v>
      </c>
      <c r="D4" s="1">
        <v>3</v>
      </c>
      <c r="E4" s="1">
        <v>44</v>
      </c>
      <c r="F4" s="3">
        <v>52</v>
      </c>
      <c r="G4" s="3">
        <f>E4*F4*D4</f>
        <v>6864</v>
      </c>
      <c r="H4" s="1" t="s">
        <v>16</v>
      </c>
      <c r="I4" s="1">
        <v>22</v>
      </c>
      <c r="J4" s="3">
        <v>40</v>
      </c>
      <c r="K4" s="3">
        <f>I4*J4</f>
        <v>880</v>
      </c>
      <c r="L4" s="1" t="s">
        <v>17</v>
      </c>
      <c r="M4" s="4">
        <v>17000</v>
      </c>
      <c r="N4" s="4">
        <f>G4+K4+M4</f>
        <v>24744</v>
      </c>
      <c r="O4" s="4">
        <f>N4</f>
        <v>24744</v>
      </c>
    </row>
    <row r="6" spans="1:15">
      <c r="A6" t="s">
        <v>18</v>
      </c>
      <c r="B6" s="1">
        <v>2</v>
      </c>
      <c r="C6" s="1" t="s">
        <v>19</v>
      </c>
      <c r="D6" s="1">
        <v>5</v>
      </c>
      <c r="E6" s="1">
        <v>154</v>
      </c>
      <c r="F6" s="3">
        <v>52</v>
      </c>
      <c r="G6" s="2">
        <f>D6*E6*F6</f>
        <v>40040</v>
      </c>
      <c r="H6" s="1" t="s">
        <v>20</v>
      </c>
      <c r="I6" s="1">
        <v>154</v>
      </c>
      <c r="J6" s="3">
        <v>300</v>
      </c>
      <c r="K6" s="4">
        <f>I6*J6</f>
        <v>46200</v>
      </c>
      <c r="N6" s="4">
        <f>G6+K6</f>
        <v>86240</v>
      </c>
    </row>
    <row r="7" spans="1:15">
      <c r="D7" s="1">
        <v>2</v>
      </c>
      <c r="E7" s="1">
        <v>154</v>
      </c>
      <c r="F7" s="3">
        <v>52</v>
      </c>
      <c r="G7" s="3">
        <f>D7*E7*F7</f>
        <v>16016</v>
      </c>
      <c r="H7" s="1" t="s">
        <v>16</v>
      </c>
      <c r="I7" s="1">
        <v>154</v>
      </c>
      <c r="J7" s="3">
        <v>40</v>
      </c>
      <c r="K7" s="4">
        <f>I7*J7</f>
        <v>6160</v>
      </c>
      <c r="N7" s="3">
        <f>G7+K7</f>
        <v>22176</v>
      </c>
      <c r="O7" s="4">
        <f>N6+N7</f>
        <v>108416</v>
      </c>
    </row>
    <row r="9" spans="1:15">
      <c r="A9" t="s">
        <v>21</v>
      </c>
      <c r="D9" s="1">
        <v>2</v>
      </c>
      <c r="E9" s="1">
        <v>165</v>
      </c>
      <c r="F9" s="3">
        <v>75</v>
      </c>
      <c r="G9" s="3">
        <f>D9*E9*F9</f>
        <v>24750</v>
      </c>
      <c r="H9" s="1" t="s">
        <v>20</v>
      </c>
      <c r="I9" s="1">
        <v>11</v>
      </c>
      <c r="J9" s="3">
        <v>300</v>
      </c>
      <c r="K9" s="4">
        <f>I9*J9</f>
        <v>3300</v>
      </c>
      <c r="L9" s="1" t="s">
        <v>22</v>
      </c>
      <c r="M9" s="4">
        <v>2500</v>
      </c>
      <c r="N9" s="4">
        <f>G9+K9+M9</f>
        <v>30550</v>
      </c>
    </row>
    <row r="10" spans="1:15">
      <c r="D10" s="1">
        <v>10</v>
      </c>
      <c r="E10" s="1">
        <v>165</v>
      </c>
      <c r="F10" s="3">
        <v>41.5</v>
      </c>
      <c r="G10" s="3">
        <f>D10*E10*F10</f>
        <v>68475</v>
      </c>
      <c r="H10" s="1" t="s">
        <v>23</v>
      </c>
      <c r="I10" s="1">
        <v>165</v>
      </c>
      <c r="J10" s="3">
        <v>25</v>
      </c>
      <c r="K10" s="4">
        <f>I10*J10</f>
        <v>4125</v>
      </c>
      <c r="N10" s="4">
        <f>G10+K10+M10</f>
        <v>72600</v>
      </c>
      <c r="O10" s="4">
        <f>N9+N10</f>
        <v>103150</v>
      </c>
    </row>
    <row r="12" spans="1:15">
      <c r="A12" t="s">
        <v>24</v>
      </c>
      <c r="D12" s="1">
        <v>12</v>
      </c>
      <c r="E12" s="1">
        <v>330</v>
      </c>
      <c r="F12" s="3">
        <v>41.5</v>
      </c>
      <c r="G12" s="3">
        <f>D12*E12*F12</f>
        <v>164340</v>
      </c>
      <c r="N12" s="4">
        <f>G12+K12+M12</f>
        <v>164340</v>
      </c>
    </row>
    <row r="14" spans="1:15">
      <c r="A14" t="s">
        <v>25</v>
      </c>
      <c r="D14" s="1">
        <v>2</v>
      </c>
      <c r="E14" s="1">
        <v>10</v>
      </c>
      <c r="F14" s="3">
        <v>41.5</v>
      </c>
      <c r="G14" s="3">
        <f>D14*E14*F14</f>
        <v>830</v>
      </c>
      <c r="H14" s="1" t="s">
        <v>26</v>
      </c>
      <c r="I14" s="1">
        <v>10</v>
      </c>
      <c r="J14" s="3">
        <v>55</v>
      </c>
      <c r="K14" s="4">
        <f>I14*J14</f>
        <v>550</v>
      </c>
      <c r="N14" s="4">
        <f>G14+K14+M14</f>
        <v>1380</v>
      </c>
    </row>
    <row r="16" spans="1:15">
      <c r="A16" t="s">
        <v>27</v>
      </c>
      <c r="D16" s="1">
        <v>10</v>
      </c>
      <c r="E16" s="1">
        <v>165</v>
      </c>
      <c r="F16" s="3">
        <v>41.5</v>
      </c>
      <c r="G16" s="3">
        <f>D16*E16*F16</f>
        <v>68475</v>
      </c>
      <c r="N16" s="4">
        <f>G16+K16+M16</f>
        <v>68475</v>
      </c>
    </row>
    <row r="18" spans="1:15">
      <c r="A18" t="s">
        <v>28</v>
      </c>
      <c r="D18" s="1">
        <v>3</v>
      </c>
      <c r="E18" s="1">
        <v>660</v>
      </c>
      <c r="F18" s="3">
        <v>52</v>
      </c>
      <c r="G18" s="3">
        <f>D18*E18*F18</f>
        <v>102960</v>
      </c>
      <c r="H18" s="1" t="s">
        <v>29</v>
      </c>
      <c r="N18" s="4">
        <f>G18+K18+M18</f>
        <v>102960</v>
      </c>
    </row>
    <row r="20" spans="1:15">
      <c r="A20" t="s">
        <v>30</v>
      </c>
      <c r="H20" s="1" t="s">
        <v>31</v>
      </c>
      <c r="I20" s="1">
        <v>5</v>
      </c>
      <c r="J20" s="3">
        <v>12500</v>
      </c>
      <c r="K20" s="4">
        <f>I20*J20</f>
        <v>62500</v>
      </c>
      <c r="N20" s="4">
        <f>G20+K20+M20</f>
        <v>62500</v>
      </c>
    </row>
    <row r="22" spans="1:15">
      <c r="A22" t="s">
        <v>32</v>
      </c>
      <c r="H22" s="1" t="s">
        <v>31</v>
      </c>
      <c r="I22" s="1">
        <v>3</v>
      </c>
      <c r="J22" s="3">
        <v>7500</v>
      </c>
      <c r="K22" s="4">
        <f>I22*J22</f>
        <v>22500</v>
      </c>
      <c r="N22" s="4">
        <f>G22+K22+M22</f>
        <v>22500</v>
      </c>
      <c r="O22" s="4">
        <f>N12+N14+N16+N18+N20+N22</f>
        <v>422155</v>
      </c>
    </row>
    <row r="24" spans="1:15">
      <c r="A24" t="s">
        <v>33</v>
      </c>
    </row>
    <row r="25" spans="1:15">
      <c r="A25" t="s">
        <v>34</v>
      </c>
      <c r="B25" s="5">
        <v>130000</v>
      </c>
      <c r="C25" s="1" t="s">
        <v>35</v>
      </c>
      <c r="H25" s="1" t="s">
        <v>36</v>
      </c>
      <c r="J25" s="3">
        <v>1.5</v>
      </c>
      <c r="K25" s="3">
        <f>B25*J25</f>
        <v>195000</v>
      </c>
      <c r="N25" s="4">
        <f>G25+K25+M25</f>
        <v>195000</v>
      </c>
    </row>
    <row r="26" spans="1:15">
      <c r="A26" t="s">
        <v>37</v>
      </c>
      <c r="B26" s="5">
        <v>130000</v>
      </c>
      <c r="C26" s="1" t="s">
        <v>35</v>
      </c>
      <c r="H26" s="1" t="s">
        <v>38</v>
      </c>
      <c r="J26" s="3">
        <v>1.5</v>
      </c>
      <c r="K26" s="3">
        <f>B26*J26</f>
        <v>195000</v>
      </c>
      <c r="N26" s="4">
        <f>G26+K26+M26</f>
        <v>195000</v>
      </c>
    </row>
    <row r="27" spans="1:15">
      <c r="A27" t="s">
        <v>39</v>
      </c>
      <c r="D27" s="1">
        <v>2</v>
      </c>
      <c r="E27" s="1">
        <v>66</v>
      </c>
      <c r="F27" s="3">
        <v>41.5</v>
      </c>
      <c r="G27" s="3">
        <f>D27*E27*F27</f>
        <v>5478</v>
      </c>
      <c r="H27" s="1" t="s">
        <v>40</v>
      </c>
      <c r="I27" s="1">
        <v>22</v>
      </c>
      <c r="J27" s="3">
        <v>35</v>
      </c>
      <c r="K27" s="4">
        <f>I27*J27</f>
        <v>770</v>
      </c>
      <c r="N27" s="4">
        <f>G27+K27+M27</f>
        <v>6248</v>
      </c>
      <c r="O27" s="4">
        <f>N25+N26+N27</f>
        <v>396248</v>
      </c>
    </row>
    <row r="29" spans="1:15">
      <c r="A29" t="s">
        <v>41</v>
      </c>
      <c r="B29" s="5">
        <v>500000</v>
      </c>
      <c r="H29" s="1" t="s">
        <v>42</v>
      </c>
      <c r="I29" s="1">
        <v>58</v>
      </c>
      <c r="J29" s="3">
        <v>3300</v>
      </c>
      <c r="K29" s="4">
        <f>I29*J29</f>
        <v>191400</v>
      </c>
      <c r="L29" s="1" t="s">
        <v>43</v>
      </c>
      <c r="M29" s="4">
        <v>13000</v>
      </c>
      <c r="N29" s="4">
        <f>G29+K29+M29</f>
        <v>204400</v>
      </c>
      <c r="O29" s="4">
        <v>204400</v>
      </c>
    </row>
    <row r="31" spans="1:15">
      <c r="A31" t="s">
        <v>44</v>
      </c>
    </row>
    <row r="32" spans="1:15">
      <c r="A32" t="s">
        <v>45</v>
      </c>
    </row>
    <row r="33" spans="1:15">
      <c r="A33" t="s">
        <v>46</v>
      </c>
      <c r="D33" s="1">
        <v>4</v>
      </c>
      <c r="E33" s="1">
        <v>330</v>
      </c>
      <c r="F33" s="3">
        <v>41.5</v>
      </c>
      <c r="G33" s="3">
        <f>D33*E33*F33</f>
        <v>54780</v>
      </c>
      <c r="H33" s="1" t="s">
        <v>47</v>
      </c>
      <c r="I33" s="1">
        <v>56</v>
      </c>
      <c r="J33" s="3">
        <v>40</v>
      </c>
      <c r="K33" s="4">
        <f>I33*J33</f>
        <v>2240</v>
      </c>
      <c r="N33" s="4">
        <f>G33+K33+M33</f>
        <v>57020</v>
      </c>
    </row>
    <row r="34" spans="1:15">
      <c r="A34" t="s">
        <v>48</v>
      </c>
      <c r="D34" s="1">
        <v>4</v>
      </c>
      <c r="E34" s="1">
        <v>330</v>
      </c>
      <c r="F34" s="3">
        <v>41.5</v>
      </c>
      <c r="G34" s="3">
        <f>D34*E34*F34</f>
        <v>54780</v>
      </c>
      <c r="H34" s="1" t="s">
        <v>47</v>
      </c>
      <c r="I34" s="1">
        <v>56</v>
      </c>
      <c r="J34" s="3">
        <v>40</v>
      </c>
      <c r="K34" s="4">
        <f>I34*J34</f>
        <v>2240</v>
      </c>
      <c r="N34" s="4">
        <f>G34+K34+M34</f>
        <v>57020</v>
      </c>
      <c r="O34" s="4">
        <f>N33+N34</f>
        <v>114040</v>
      </c>
    </row>
    <row r="36" spans="1:15">
      <c r="A36" t="s">
        <v>49</v>
      </c>
      <c r="H36" s="1" t="s">
        <v>42</v>
      </c>
      <c r="I36" s="1">
        <v>56</v>
      </c>
      <c r="J36" s="3">
        <v>3300</v>
      </c>
      <c r="K36" s="4">
        <f>I36*J36</f>
        <v>184800</v>
      </c>
      <c r="L36" s="1" t="s">
        <v>43</v>
      </c>
      <c r="M36" s="4">
        <v>13000</v>
      </c>
      <c r="N36" s="4">
        <f>G36+K36+M36</f>
        <v>197800</v>
      </c>
      <c r="O36" s="4">
        <f>N36</f>
        <v>197800</v>
      </c>
    </row>
    <row r="37" spans="1:15">
      <c r="O37" s="4"/>
    </row>
    <row r="38" spans="1:15">
      <c r="A38" t="s">
        <v>50</v>
      </c>
    </row>
    <row r="39" spans="1:15">
      <c r="A39" t="s">
        <v>51</v>
      </c>
      <c r="B39" s="1">
        <v>400</v>
      </c>
      <c r="C39" s="1" t="s">
        <v>15</v>
      </c>
      <c r="D39" s="1">
        <v>1</v>
      </c>
      <c r="E39" s="1">
        <v>11</v>
      </c>
      <c r="F39" s="3">
        <v>52</v>
      </c>
      <c r="G39" s="3">
        <f>D39*E39*F39</f>
        <v>572</v>
      </c>
      <c r="H39" s="1" t="s">
        <v>26</v>
      </c>
      <c r="I39" s="1">
        <v>11</v>
      </c>
      <c r="J39" s="3">
        <v>55</v>
      </c>
      <c r="K39" s="4">
        <f>I39*J39</f>
        <v>605</v>
      </c>
      <c r="N39" s="4">
        <f>G39+K39+M39</f>
        <v>1177</v>
      </c>
    </row>
    <row r="40" spans="1:15">
      <c r="A40" t="s">
        <v>52</v>
      </c>
      <c r="D40" s="1">
        <v>1</v>
      </c>
      <c r="E40" s="1">
        <v>11</v>
      </c>
      <c r="F40" s="3">
        <v>57.5</v>
      </c>
      <c r="G40" s="3">
        <f>D40*E40*F40</f>
        <v>632.5</v>
      </c>
      <c r="L40" s="1" t="s">
        <v>53</v>
      </c>
      <c r="M40" s="4">
        <v>1200</v>
      </c>
      <c r="N40" s="4">
        <f>G40+K40+M40</f>
        <v>1832.5</v>
      </c>
      <c r="O40" s="4">
        <f>N39+N40</f>
        <v>3009.5</v>
      </c>
    </row>
    <row r="42" spans="1:15">
      <c r="A42" t="s">
        <v>54</v>
      </c>
      <c r="B42" s="1">
        <v>800</v>
      </c>
      <c r="C42" s="1" t="s">
        <v>15</v>
      </c>
      <c r="D42" s="1">
        <v>1</v>
      </c>
      <c r="E42" s="1">
        <v>22</v>
      </c>
      <c r="F42" s="3">
        <v>52</v>
      </c>
      <c r="G42" s="3">
        <f>D42*E42*F42</f>
        <v>1144</v>
      </c>
      <c r="H42" s="1" t="s">
        <v>26</v>
      </c>
      <c r="I42" s="1">
        <v>22</v>
      </c>
      <c r="J42" s="3">
        <v>55</v>
      </c>
      <c r="K42" s="4">
        <f>I42*J42</f>
        <v>1210</v>
      </c>
      <c r="N42" s="4">
        <f>G42+K42+M42</f>
        <v>2354</v>
      </c>
      <c r="O42" s="4">
        <f>N42</f>
        <v>2354</v>
      </c>
    </row>
    <row r="44" spans="1:15">
      <c r="A44" t="s">
        <v>55</v>
      </c>
      <c r="B44" s="1">
        <v>1222</v>
      </c>
      <c r="C44" s="1" t="s">
        <v>15</v>
      </c>
      <c r="D44" s="1">
        <v>1</v>
      </c>
      <c r="E44" s="1">
        <v>18</v>
      </c>
      <c r="F44" s="3">
        <v>52</v>
      </c>
      <c r="G44" s="3">
        <f>D44*E44*F44</f>
        <v>936</v>
      </c>
      <c r="H44" s="1" t="s">
        <v>26</v>
      </c>
      <c r="I44" s="1">
        <v>18</v>
      </c>
      <c r="J44" s="3">
        <v>55</v>
      </c>
      <c r="K44" s="4">
        <f>I44*J44</f>
        <v>990</v>
      </c>
      <c r="N44" s="4">
        <f>G44+K44+M44</f>
        <v>1926</v>
      </c>
    </row>
    <row r="45" spans="1:15">
      <c r="B45" s="1">
        <v>1222</v>
      </c>
      <c r="C45" s="1" t="s">
        <v>15</v>
      </c>
      <c r="D45" s="1">
        <v>1</v>
      </c>
      <c r="E45" s="1">
        <v>18</v>
      </c>
      <c r="F45" s="3">
        <v>52</v>
      </c>
      <c r="G45" s="3">
        <f>D45*E45*F45</f>
        <v>936</v>
      </c>
      <c r="H45" s="1" t="s">
        <v>56</v>
      </c>
      <c r="I45" s="1">
        <v>18</v>
      </c>
      <c r="J45" s="3">
        <v>65</v>
      </c>
      <c r="K45" s="4">
        <f>I45*J45</f>
        <v>1170</v>
      </c>
      <c r="N45" s="4">
        <f>G45+K45+M45</f>
        <v>2106</v>
      </c>
      <c r="O45" s="4">
        <f>N44+N45</f>
        <v>4032</v>
      </c>
    </row>
    <row r="47" spans="1:15">
      <c r="A47" t="s">
        <v>57</v>
      </c>
      <c r="B47" s="1">
        <v>800</v>
      </c>
      <c r="C47" s="1" t="s">
        <v>15</v>
      </c>
      <c r="D47" s="1">
        <v>1</v>
      </c>
      <c r="E47" s="1">
        <v>11</v>
      </c>
      <c r="F47" s="3">
        <v>52</v>
      </c>
      <c r="G47" s="3">
        <f>D47*E47*F47</f>
        <v>572</v>
      </c>
      <c r="H47" s="1" t="s">
        <v>58</v>
      </c>
      <c r="I47" s="1">
        <v>11</v>
      </c>
      <c r="J47" s="3">
        <v>75</v>
      </c>
      <c r="K47" s="4">
        <f>I47*J47</f>
        <v>825</v>
      </c>
      <c r="N47" s="4">
        <f>G47+K47+M47</f>
        <v>1397</v>
      </c>
      <c r="O47" s="4">
        <f>N47</f>
        <v>1397</v>
      </c>
    </row>
    <row r="49" spans="1:15">
      <c r="A49" t="s">
        <v>59</v>
      </c>
      <c r="B49" s="1">
        <v>400</v>
      </c>
      <c r="C49" s="1" t="s">
        <v>15</v>
      </c>
      <c r="D49" s="1">
        <v>1</v>
      </c>
      <c r="E49" s="1">
        <v>6</v>
      </c>
      <c r="F49" s="3">
        <v>52</v>
      </c>
      <c r="G49" s="3">
        <f>D49*E49*F49</f>
        <v>312</v>
      </c>
      <c r="H49" s="1" t="s">
        <v>58</v>
      </c>
      <c r="I49" s="1">
        <v>6</v>
      </c>
      <c r="J49" s="3">
        <v>75</v>
      </c>
      <c r="K49" s="4">
        <f>I49*J49</f>
        <v>450</v>
      </c>
      <c r="N49" s="4">
        <f>G49+K49+M49</f>
        <v>762</v>
      </c>
      <c r="O49" s="4">
        <f>N49</f>
        <v>762</v>
      </c>
    </row>
    <row r="51" spans="1:15">
      <c r="A51" t="s">
        <v>60</v>
      </c>
      <c r="B51" s="5">
        <v>12500</v>
      </c>
      <c r="C51" s="1" t="s">
        <v>15</v>
      </c>
      <c r="D51" s="1">
        <v>1</v>
      </c>
      <c r="E51" s="1">
        <v>22</v>
      </c>
      <c r="F51" s="3">
        <v>52</v>
      </c>
      <c r="G51" s="3">
        <f>D51*E51*F51</f>
        <v>1144</v>
      </c>
      <c r="H51" s="1" t="s">
        <v>58</v>
      </c>
      <c r="I51" s="1">
        <v>22</v>
      </c>
      <c r="J51" s="3">
        <v>75</v>
      </c>
      <c r="K51" s="4">
        <f>I51*J51</f>
        <v>1650</v>
      </c>
      <c r="N51" s="4">
        <f>G51+K51+M51</f>
        <v>2794</v>
      </c>
      <c r="O51" s="4">
        <f>N51</f>
        <v>2794</v>
      </c>
    </row>
    <row r="53" spans="1:15">
      <c r="A53" t="s">
        <v>61</v>
      </c>
      <c r="B53" s="1">
        <v>400</v>
      </c>
      <c r="C53" s="1" t="s">
        <v>15</v>
      </c>
      <c r="D53" s="1">
        <v>1</v>
      </c>
      <c r="E53" s="1">
        <v>4</v>
      </c>
      <c r="F53" s="3">
        <v>52</v>
      </c>
      <c r="G53" s="3">
        <f>D53*E53*F53</f>
        <v>208</v>
      </c>
      <c r="H53" s="1" t="s">
        <v>58</v>
      </c>
      <c r="I53" s="1">
        <v>4</v>
      </c>
      <c r="J53" s="3">
        <v>75</v>
      </c>
      <c r="K53" s="4">
        <f>I53*J53</f>
        <v>300</v>
      </c>
      <c r="N53" s="4">
        <f>G53+K53+M53</f>
        <v>508</v>
      </c>
      <c r="O53" s="4">
        <f>N53</f>
        <v>508</v>
      </c>
    </row>
    <row r="55" spans="1:15">
      <c r="A55" t="s">
        <v>62</v>
      </c>
      <c r="B55" s="1">
        <v>400</v>
      </c>
      <c r="C55" s="1" t="s">
        <v>15</v>
      </c>
      <c r="D55" s="1">
        <v>1</v>
      </c>
      <c r="E55" s="1">
        <v>4</v>
      </c>
      <c r="F55" s="3">
        <v>52</v>
      </c>
      <c r="G55" s="3">
        <f>D55*E55*F55</f>
        <v>208</v>
      </c>
      <c r="H55" s="1" t="s">
        <v>58</v>
      </c>
      <c r="I55" s="1">
        <v>4</v>
      </c>
      <c r="J55" s="3">
        <v>75</v>
      </c>
      <c r="K55" s="4">
        <f>I55*J55</f>
        <v>300</v>
      </c>
      <c r="N55" s="4">
        <f>G55+K55+M55</f>
        <v>508</v>
      </c>
      <c r="O55" s="4">
        <f>N55</f>
        <v>508</v>
      </c>
    </row>
    <row r="57" spans="1:15">
      <c r="A57" t="s">
        <v>63</v>
      </c>
      <c r="B57" s="1">
        <v>1222</v>
      </c>
      <c r="C57" s="1" t="s">
        <v>15</v>
      </c>
      <c r="D57" s="1">
        <v>1</v>
      </c>
      <c r="E57" s="1">
        <v>22</v>
      </c>
      <c r="F57" s="3">
        <v>52</v>
      </c>
      <c r="G57" s="3">
        <f>D57*E57*F57</f>
        <v>1144</v>
      </c>
      <c r="H57" s="1" t="s">
        <v>64</v>
      </c>
      <c r="I57" s="1">
        <v>22</v>
      </c>
      <c r="J57" s="3">
        <v>95</v>
      </c>
      <c r="K57" s="4">
        <f>I57*J57</f>
        <v>2090</v>
      </c>
      <c r="N57" s="4">
        <f>G57+K57+M57</f>
        <v>3234</v>
      </c>
      <c r="O57" s="4">
        <f>N57</f>
        <v>3234</v>
      </c>
    </row>
    <row r="59" spans="1:15">
      <c r="A59" t="s">
        <v>83</v>
      </c>
      <c r="B59" s="1">
        <v>617</v>
      </c>
      <c r="C59" s="1" t="s">
        <v>15</v>
      </c>
      <c r="D59" s="1">
        <v>1</v>
      </c>
      <c r="E59" s="1">
        <v>22</v>
      </c>
      <c r="F59" s="3">
        <v>52</v>
      </c>
      <c r="G59" s="3">
        <f>D59*E59*F59</f>
        <v>1144</v>
      </c>
      <c r="H59" s="1" t="s">
        <v>26</v>
      </c>
      <c r="I59" s="1">
        <v>22</v>
      </c>
      <c r="J59" s="3">
        <v>55</v>
      </c>
      <c r="K59" s="4">
        <f>I59*J59</f>
        <v>1210</v>
      </c>
      <c r="N59" s="4">
        <f>G59+K59+M59</f>
        <v>2354</v>
      </c>
    </row>
    <row r="60" spans="1:15">
      <c r="A60" t="s">
        <v>65</v>
      </c>
      <c r="D60" s="1">
        <v>1</v>
      </c>
      <c r="E60" s="1">
        <v>22</v>
      </c>
      <c r="F60" s="3">
        <v>52</v>
      </c>
      <c r="G60" s="3">
        <f>D60*E60*F60</f>
        <v>1144</v>
      </c>
      <c r="H60" s="1" t="s">
        <v>56</v>
      </c>
      <c r="I60" s="1">
        <v>22</v>
      </c>
      <c r="J60" s="3">
        <v>65</v>
      </c>
      <c r="K60" s="4">
        <f>I60*J60</f>
        <v>1430</v>
      </c>
      <c r="N60" s="4">
        <f>G60+K60+M60</f>
        <v>2574</v>
      </c>
    </row>
    <row r="61" spans="1:15">
      <c r="A61" t="s">
        <v>66</v>
      </c>
      <c r="D61" s="1">
        <v>2</v>
      </c>
      <c r="E61" s="1">
        <v>14</v>
      </c>
      <c r="F61" s="3">
        <v>52</v>
      </c>
      <c r="G61" s="3">
        <f>D61*E61*F61</f>
        <v>1456</v>
      </c>
      <c r="H61" s="1" t="s">
        <v>64</v>
      </c>
      <c r="I61" s="1">
        <v>14</v>
      </c>
      <c r="J61" s="3">
        <v>95</v>
      </c>
      <c r="K61" s="4">
        <f>I61*J61</f>
        <v>1330</v>
      </c>
      <c r="N61" s="4">
        <f>G61+K61+M61</f>
        <v>2786</v>
      </c>
      <c r="O61" s="4">
        <f>N59+N60+N61</f>
        <v>7714</v>
      </c>
    </row>
    <row r="63" spans="1:15">
      <c r="A63" t="s">
        <v>67</v>
      </c>
      <c r="B63" s="1">
        <v>457</v>
      </c>
      <c r="C63" s="1" t="s">
        <v>15</v>
      </c>
      <c r="D63" s="1">
        <v>1</v>
      </c>
      <c r="E63" s="1">
        <v>5</v>
      </c>
      <c r="F63" s="3">
        <v>52</v>
      </c>
      <c r="G63" s="3">
        <f>D63*E63*F63</f>
        <v>260</v>
      </c>
      <c r="H63" s="1" t="s">
        <v>26</v>
      </c>
      <c r="I63" s="1">
        <v>5</v>
      </c>
      <c r="J63" s="3">
        <v>55</v>
      </c>
      <c r="K63" s="4">
        <f>I63*J63</f>
        <v>275</v>
      </c>
      <c r="N63" s="4">
        <f>G63+K63+M63</f>
        <v>535</v>
      </c>
    </row>
    <row r="64" spans="1:15">
      <c r="A64" t="s">
        <v>68</v>
      </c>
      <c r="D64" s="1">
        <v>1</v>
      </c>
      <c r="E64" s="1">
        <v>5</v>
      </c>
      <c r="F64" s="3">
        <v>52</v>
      </c>
      <c r="G64" s="3">
        <f>D64*E64*F64</f>
        <v>260</v>
      </c>
      <c r="H64" s="1" t="s">
        <v>56</v>
      </c>
      <c r="I64" s="1">
        <v>5</v>
      </c>
      <c r="J64" s="3">
        <v>65</v>
      </c>
      <c r="K64" s="4">
        <f>I64*J64</f>
        <v>325</v>
      </c>
      <c r="N64" s="4">
        <f>G64+K64+M64</f>
        <v>585</v>
      </c>
    </row>
    <row r="65" spans="1:15">
      <c r="A65" t="s">
        <v>69</v>
      </c>
      <c r="D65" s="1">
        <v>2</v>
      </c>
      <c r="E65" s="1">
        <v>10</v>
      </c>
      <c r="F65" s="3">
        <v>52</v>
      </c>
      <c r="G65" s="3">
        <f>D65*E65*F65</f>
        <v>1040</v>
      </c>
      <c r="H65" s="1" t="s">
        <v>64</v>
      </c>
      <c r="I65" s="1">
        <v>10</v>
      </c>
      <c r="J65" s="3">
        <v>95</v>
      </c>
      <c r="K65" s="4">
        <f>I65*J65</f>
        <v>950</v>
      </c>
      <c r="N65" s="4">
        <f>G65+K65+M65</f>
        <v>1990</v>
      </c>
      <c r="O65" s="4">
        <f>N63+N64+N65</f>
        <v>3110</v>
      </c>
    </row>
    <row r="67" spans="1:15">
      <c r="A67" t="s">
        <v>70</v>
      </c>
    </row>
    <row r="68" spans="1:15">
      <c r="A68" t="s">
        <v>71</v>
      </c>
      <c r="B68" s="5">
        <v>26000</v>
      </c>
      <c r="C68" s="1" t="s">
        <v>72</v>
      </c>
      <c r="D68" s="1">
        <v>1</v>
      </c>
      <c r="E68" s="1">
        <v>13</v>
      </c>
      <c r="F68" s="3">
        <v>52</v>
      </c>
      <c r="G68" s="3">
        <f>D68*E68*F68</f>
        <v>676</v>
      </c>
      <c r="H68" s="1" t="s">
        <v>58</v>
      </c>
      <c r="I68" s="1">
        <v>13</v>
      </c>
      <c r="J68" s="3">
        <v>75</v>
      </c>
      <c r="K68" s="4">
        <f>I68*J68</f>
        <v>975</v>
      </c>
      <c r="N68" s="4">
        <f>G68+K68+M68</f>
        <v>1651</v>
      </c>
    </row>
    <row r="69" spans="1:15">
      <c r="A69" t="s">
        <v>73</v>
      </c>
      <c r="B69" s="1">
        <v>8000</v>
      </c>
      <c r="C69" s="1" t="s">
        <v>72</v>
      </c>
      <c r="D69" s="1">
        <v>1</v>
      </c>
      <c r="E69" s="1">
        <v>4</v>
      </c>
      <c r="F69" s="3">
        <v>52</v>
      </c>
      <c r="G69" s="3">
        <f>D69*E69*F69</f>
        <v>208</v>
      </c>
      <c r="H69" s="1" t="s">
        <v>58</v>
      </c>
      <c r="I69" s="1">
        <v>4</v>
      </c>
      <c r="J69" s="3">
        <v>75</v>
      </c>
      <c r="K69" s="4">
        <f>I69*J69</f>
        <v>300</v>
      </c>
      <c r="N69" s="4">
        <f>G69+K69+M69</f>
        <v>508</v>
      </c>
    </row>
    <row r="70" spans="1:15">
      <c r="A70" t="s">
        <v>74</v>
      </c>
      <c r="B70" s="5">
        <v>19000</v>
      </c>
      <c r="C70" s="1" t="s">
        <v>72</v>
      </c>
      <c r="D70" s="1">
        <v>1</v>
      </c>
      <c r="E70" s="1">
        <v>10</v>
      </c>
      <c r="F70" s="3">
        <v>52</v>
      </c>
      <c r="G70" s="3">
        <f>D70*E70*F70</f>
        <v>520</v>
      </c>
      <c r="H70" s="1" t="s">
        <v>58</v>
      </c>
      <c r="I70" s="1">
        <v>10</v>
      </c>
      <c r="J70" s="3">
        <v>75</v>
      </c>
      <c r="K70" s="4">
        <f>I70*J70</f>
        <v>750</v>
      </c>
      <c r="N70" s="4">
        <f>G70+K70+M70</f>
        <v>1270</v>
      </c>
    </row>
    <row r="71" spans="1:15">
      <c r="A71" t="s">
        <v>75</v>
      </c>
      <c r="B71" s="5">
        <v>140000</v>
      </c>
      <c r="C71" s="1" t="s">
        <v>72</v>
      </c>
      <c r="D71" s="1">
        <v>1</v>
      </c>
      <c r="E71" s="1">
        <v>70</v>
      </c>
      <c r="F71" s="3">
        <v>52</v>
      </c>
      <c r="G71" s="3">
        <f>D71*E71*F71</f>
        <v>3640</v>
      </c>
      <c r="H71" s="1" t="s">
        <v>58</v>
      </c>
      <c r="I71" s="1">
        <v>70</v>
      </c>
      <c r="J71" s="3">
        <v>75</v>
      </c>
      <c r="K71" s="4">
        <f>I71*J71</f>
        <v>5250</v>
      </c>
      <c r="N71" s="4">
        <f>G71+K71+M71</f>
        <v>8890</v>
      </c>
    </row>
    <row r="72" spans="1:15">
      <c r="A72" t="s">
        <v>76</v>
      </c>
      <c r="B72" s="5">
        <v>23000</v>
      </c>
      <c r="C72" s="1" t="s">
        <v>72</v>
      </c>
      <c r="D72" s="1">
        <v>1</v>
      </c>
      <c r="E72" s="1">
        <v>12</v>
      </c>
      <c r="F72" s="3">
        <v>52</v>
      </c>
      <c r="G72" s="3">
        <f>D72*E72*F72</f>
        <v>624</v>
      </c>
      <c r="H72" s="1" t="s">
        <v>58</v>
      </c>
      <c r="I72" s="1">
        <v>12</v>
      </c>
      <c r="J72" s="3">
        <v>75</v>
      </c>
      <c r="K72" s="4">
        <f>I72*J72</f>
        <v>900</v>
      </c>
      <c r="N72" s="4">
        <f>G72+K72+M72</f>
        <v>1524</v>
      </c>
      <c r="O72" s="4">
        <f>N68+N69+N70+N71+N72</f>
        <v>13843</v>
      </c>
    </row>
    <row r="73" spans="1:15">
      <c r="G73" s="3"/>
    </row>
    <row r="74" spans="1:15">
      <c r="A74" t="s">
        <v>77</v>
      </c>
      <c r="B74" s="1">
        <v>6</v>
      </c>
      <c r="C74" s="1" t="s">
        <v>19</v>
      </c>
      <c r="D74" s="1">
        <v>1</v>
      </c>
      <c r="E74" s="1">
        <v>22</v>
      </c>
      <c r="F74" s="3">
        <v>50</v>
      </c>
      <c r="G74" s="3">
        <f>D74*E74*F74</f>
        <v>1100</v>
      </c>
      <c r="H74" s="1" t="s">
        <v>78</v>
      </c>
      <c r="I74" s="1">
        <v>22</v>
      </c>
      <c r="J74" s="3">
        <v>25</v>
      </c>
      <c r="K74" s="4">
        <f>I74*J74</f>
        <v>550</v>
      </c>
      <c r="N74" s="4">
        <f>G74+K74+M74</f>
        <v>1650</v>
      </c>
    </row>
    <row r="75" spans="1:15">
      <c r="D75" s="1">
        <v>1</v>
      </c>
      <c r="E75" s="1">
        <v>22</v>
      </c>
      <c r="F75" s="3">
        <v>52</v>
      </c>
      <c r="G75" s="3">
        <f>D75*E75*F75</f>
        <v>1144</v>
      </c>
      <c r="H75" s="1" t="s">
        <v>58</v>
      </c>
      <c r="I75" s="1">
        <v>22</v>
      </c>
      <c r="J75" s="3">
        <v>75</v>
      </c>
      <c r="K75" s="4">
        <f>I75*J75</f>
        <v>1650</v>
      </c>
      <c r="N75" s="4">
        <f>G75+K75+M75</f>
        <v>2794</v>
      </c>
      <c r="O75" s="4">
        <f>N74+N75</f>
        <v>4444</v>
      </c>
    </row>
    <row r="77" spans="1:15">
      <c r="A77" t="s">
        <v>79</v>
      </c>
      <c r="E77" s="1">
        <f ca="1">SUM(E4:E80)</f>
        <v>2953</v>
      </c>
      <c r="G77" s="4">
        <f ca="1">SUM(G4:G80)</f>
        <v>628812.5</v>
      </c>
      <c r="K77" s="3">
        <f ca="1">SUM(K4:K80)</f>
        <v>943150</v>
      </c>
      <c r="L77" s="3"/>
      <c r="M77" s="3">
        <f ca="1">SUM(M4:M80)</f>
        <v>46700</v>
      </c>
      <c r="N77" s="4">
        <f>SUM(N4:N76)</f>
        <v>1618662.5</v>
      </c>
      <c r="O77" s="4">
        <f>N77</f>
        <v>1618662.5</v>
      </c>
    </row>
    <row r="79" spans="1:15">
      <c r="A79" t="s">
        <v>80</v>
      </c>
      <c r="G79" s="4"/>
      <c r="H79" s="4"/>
      <c r="I79" s="4"/>
      <c r="J79" s="4"/>
      <c r="K79" s="4"/>
      <c r="L79" s="4"/>
      <c r="M79" s="4"/>
      <c r="N79" s="4">
        <f>N77*0.15</f>
        <v>242799.375</v>
      </c>
      <c r="O79" s="4">
        <f>N79</f>
        <v>242799.375</v>
      </c>
    </row>
    <row r="81" spans="1:15">
      <c r="A81" t="s">
        <v>81</v>
      </c>
      <c r="N81" s="4">
        <f>N77+N79</f>
        <v>1861461.875</v>
      </c>
      <c r="O81" s="4">
        <f>O77+O79</f>
        <v>1861461.875</v>
      </c>
    </row>
    <row r="83" spans="1:15">
      <c r="K83" s="3"/>
    </row>
    <row r="84" spans="1:15">
      <c r="K84" s="3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Porter</dc:creator>
  <cp:lastModifiedBy>clerk3</cp:lastModifiedBy>
  <dcterms:created xsi:type="dcterms:W3CDTF">2011-08-31T16:26:39Z</dcterms:created>
  <dcterms:modified xsi:type="dcterms:W3CDTF">2011-08-31T16:26:40Z</dcterms:modified>
</cp:coreProperties>
</file>